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3 Police, Fire and Crime Commissioner\01 Reports for the Police, Fire and Crime Commissioner\01 New Combined Performance and Resources Scrutiny Meetings\2019\2019-01-31\"/>
    </mc:Choice>
  </mc:AlternateContent>
  <bookViews>
    <workbookView xWindow="360" yWindow="135" windowWidth="18195" windowHeight="10545"/>
  </bookViews>
  <sheets>
    <sheet name="Final" sheetId="7" r:id="rId1"/>
    <sheet name="Est v Str " sheetId="13" r:id="rId2"/>
    <sheet name="Int. Tables" sheetId="9" state="hidden" r:id="rId3"/>
    <sheet name="Abs. Tables" sheetId="10" state="hidden" r:id="rId4"/>
    <sheet name="Other Workings" sheetId="12" state="hidden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E133" i="10" l="1"/>
  <c r="E132" i="10"/>
  <c r="D131" i="10"/>
  <c r="D134" i="10" s="1"/>
  <c r="C131" i="10"/>
  <c r="C134" i="10" s="1"/>
  <c r="E130" i="10"/>
  <c r="E129" i="10"/>
  <c r="E128" i="10"/>
  <c r="E127" i="10"/>
  <c r="E126" i="10"/>
  <c r="J120" i="10"/>
  <c r="K120" i="10" s="1"/>
  <c r="I120" i="10"/>
  <c r="G120" i="10"/>
  <c r="H120" i="10" s="1"/>
  <c r="F120" i="10"/>
  <c r="E120" i="10"/>
  <c r="D120" i="10"/>
  <c r="C120" i="10"/>
  <c r="K119" i="10"/>
  <c r="H119" i="10"/>
  <c r="E119" i="10"/>
  <c r="K118" i="10"/>
  <c r="H118" i="10"/>
  <c r="E118" i="10"/>
  <c r="K117" i="10"/>
  <c r="H117" i="10"/>
  <c r="E117" i="10"/>
  <c r="K116" i="10"/>
  <c r="H116" i="10"/>
  <c r="E116" i="10"/>
  <c r="K115" i="10"/>
  <c r="H115" i="10"/>
  <c r="E115" i="10"/>
  <c r="K114" i="10"/>
  <c r="H114" i="10"/>
  <c r="E114" i="10"/>
  <c r="K113" i="10"/>
  <c r="H113" i="10"/>
  <c r="E113" i="10"/>
  <c r="K112" i="10"/>
  <c r="H112" i="10"/>
  <c r="E112" i="10"/>
  <c r="K111" i="10"/>
  <c r="H111" i="10"/>
  <c r="E111" i="10"/>
  <c r="K110" i="10"/>
  <c r="H110" i="10"/>
  <c r="E110" i="10"/>
  <c r="K109" i="10"/>
  <c r="H109" i="10"/>
  <c r="E109" i="10"/>
  <c r="K108" i="10"/>
  <c r="H108" i="10"/>
  <c r="E108" i="10"/>
  <c r="T107" i="10"/>
  <c r="S107" i="10"/>
  <c r="Q107" i="10"/>
  <c r="P107" i="10"/>
  <c r="J107" i="10"/>
  <c r="I107" i="10"/>
  <c r="G107" i="10"/>
  <c r="F107" i="10"/>
  <c r="K102" i="10"/>
  <c r="H102" i="10"/>
  <c r="E102" i="10"/>
  <c r="K101" i="10"/>
  <c r="H101" i="10"/>
  <c r="E101" i="10"/>
  <c r="K100" i="10"/>
  <c r="H100" i="10"/>
  <c r="E100" i="10"/>
  <c r="K99" i="10"/>
  <c r="H99" i="10"/>
  <c r="E99" i="10"/>
  <c r="J98" i="10"/>
  <c r="I98" i="10"/>
  <c r="G98" i="10"/>
  <c r="F98" i="10"/>
  <c r="P91" i="10"/>
  <c r="K91" i="10"/>
  <c r="F91" i="10"/>
  <c r="K90" i="10"/>
  <c r="F90" i="10"/>
  <c r="K88" i="10"/>
  <c r="F88" i="10"/>
  <c r="K87" i="10"/>
  <c r="F87" i="10"/>
  <c r="K85" i="10"/>
  <c r="F85" i="10"/>
  <c r="K84" i="10"/>
  <c r="F84" i="10"/>
  <c r="P83" i="10"/>
  <c r="K83" i="10"/>
  <c r="F83" i="10"/>
  <c r="P82" i="10"/>
  <c r="K82" i="10"/>
  <c r="F82" i="10"/>
  <c r="P81" i="10"/>
  <c r="K81" i="10"/>
  <c r="F81" i="10"/>
  <c r="K80" i="10"/>
  <c r="K79" i="10"/>
  <c r="F79" i="10"/>
  <c r="K78" i="10"/>
  <c r="F78" i="10"/>
  <c r="F75" i="10"/>
  <c r="K74" i="10"/>
  <c r="F74" i="10"/>
  <c r="K73" i="10"/>
  <c r="F73" i="10"/>
  <c r="K72" i="10"/>
  <c r="F72" i="10"/>
  <c r="K71" i="10"/>
  <c r="F71" i="10"/>
  <c r="P70" i="10"/>
  <c r="O70" i="10"/>
  <c r="N70" i="10"/>
  <c r="M70" i="10"/>
  <c r="K70" i="10"/>
  <c r="J70" i="10"/>
  <c r="I70" i="10"/>
  <c r="H70" i="10"/>
  <c r="B33" i="10"/>
  <c r="B31" i="10"/>
  <c r="B26" i="10"/>
  <c r="B24" i="10"/>
  <c r="J12" i="9"/>
  <c r="I12" i="9"/>
  <c r="G12" i="9"/>
  <c r="F12" i="9"/>
  <c r="D12" i="9"/>
  <c r="C12" i="9"/>
  <c r="J11" i="9"/>
  <c r="I11" i="9"/>
  <c r="G11" i="9"/>
  <c r="F11" i="9"/>
  <c r="D11" i="9"/>
  <c r="C11" i="9"/>
  <c r="J7" i="9"/>
  <c r="I7" i="9"/>
  <c r="G7" i="9"/>
  <c r="F7" i="9"/>
  <c r="D7" i="9"/>
  <c r="C7" i="9"/>
  <c r="J6" i="9"/>
  <c r="I6" i="9"/>
  <c r="G6" i="9"/>
  <c r="F6" i="9"/>
  <c r="D6" i="9"/>
  <c r="C6" i="9"/>
  <c r="J5" i="9"/>
  <c r="I5" i="9"/>
  <c r="G5" i="9"/>
  <c r="F5" i="9"/>
  <c r="D5" i="9"/>
  <c r="C5" i="9"/>
  <c r="J4" i="9"/>
  <c r="I4" i="9"/>
  <c r="G4" i="9"/>
  <c r="F4" i="9"/>
  <c r="D4" i="9"/>
  <c r="C4" i="9"/>
  <c r="E134" i="10" l="1"/>
  <c r="E131" i="10"/>
  <c r="G10" i="7"/>
  <c r="G9" i="7"/>
  <c r="G8" i="7"/>
  <c r="C5" i="12" l="1"/>
  <c r="B5" i="12"/>
  <c r="E37" i="13"/>
  <c r="F37" i="13" s="1"/>
  <c r="E36" i="13"/>
  <c r="F36" i="13" s="1"/>
  <c r="E35" i="13"/>
  <c r="F35" i="13" s="1"/>
  <c r="E34" i="13"/>
  <c r="F34" i="13" s="1"/>
  <c r="K26" i="13"/>
  <c r="J26" i="13"/>
  <c r="J29" i="13" s="1"/>
  <c r="D26" i="13"/>
  <c r="D28" i="13" s="1"/>
  <c r="E28" i="13" s="1"/>
  <c r="F28" i="13" s="1"/>
  <c r="C26" i="13"/>
  <c r="C27" i="13" s="1"/>
  <c r="L25" i="13"/>
  <c r="M25" i="13" s="1"/>
  <c r="E25" i="13"/>
  <c r="F25" i="13" s="1"/>
  <c r="L24" i="13"/>
  <c r="M24" i="13" s="1"/>
  <c r="E24" i="13"/>
  <c r="F24" i="13" s="1"/>
  <c r="L23" i="13"/>
  <c r="M23" i="13" s="1"/>
  <c r="E23" i="13"/>
  <c r="F23" i="13" s="1"/>
  <c r="L22" i="13"/>
  <c r="M22" i="13" s="1"/>
  <c r="E22" i="13"/>
  <c r="F22" i="13" s="1"/>
  <c r="L20" i="13"/>
  <c r="M20" i="13" s="1"/>
  <c r="E20" i="13"/>
  <c r="F20" i="13" s="1"/>
  <c r="L19" i="13"/>
  <c r="M19" i="13" s="1"/>
  <c r="E19" i="13"/>
  <c r="F19" i="13" s="1"/>
  <c r="M18" i="13"/>
  <c r="L18" i="13"/>
  <c r="E18" i="13"/>
  <c r="F18" i="13" s="1"/>
  <c r="L17" i="13"/>
  <c r="M17" i="13" s="1"/>
  <c r="E17" i="13"/>
  <c r="F17" i="13" s="1"/>
  <c r="L16" i="13"/>
  <c r="M16" i="13" s="1"/>
  <c r="E16" i="13"/>
  <c r="F16" i="13" s="1"/>
  <c r="L15" i="13"/>
  <c r="M15" i="13" s="1"/>
  <c r="E21" i="13"/>
  <c r="F21" i="13" s="1"/>
  <c r="L21" i="13"/>
  <c r="M21" i="13" s="1"/>
  <c r="E15" i="13"/>
  <c r="F15" i="13" s="1"/>
  <c r="L14" i="13"/>
  <c r="M14" i="13" s="1"/>
  <c r="E14" i="13"/>
  <c r="F14" i="13" s="1"/>
  <c r="L13" i="13"/>
  <c r="E13" i="13"/>
  <c r="F13" i="13" s="1"/>
  <c r="L12" i="13"/>
  <c r="M12" i="13" s="1"/>
  <c r="E12" i="13"/>
  <c r="F12" i="13" s="1"/>
  <c r="M11" i="13"/>
  <c r="L11" i="13"/>
  <c r="E11" i="13"/>
  <c r="F11" i="13" s="1"/>
  <c r="L10" i="13"/>
  <c r="M10" i="13" s="1"/>
  <c r="E10" i="13"/>
  <c r="F10" i="13" s="1"/>
  <c r="L9" i="13"/>
  <c r="M9" i="13" s="1"/>
  <c r="E9" i="13"/>
  <c r="F9" i="13" s="1"/>
  <c r="L8" i="13"/>
  <c r="M8" i="13" s="1"/>
  <c r="E8" i="13"/>
  <c r="F8" i="13" s="1"/>
  <c r="L7" i="13"/>
  <c r="E7" i="13"/>
  <c r="L26" i="13" l="1"/>
  <c r="M26" i="13" s="1"/>
  <c r="E26" i="13"/>
  <c r="F26" i="13" s="1"/>
  <c r="F7" i="13"/>
  <c r="K29" i="13"/>
  <c r="L29" i="13" s="1"/>
  <c r="M29" i="13" s="1"/>
  <c r="D5" i="12" l="1"/>
  <c r="E5" i="12" s="1"/>
  <c r="G30" i="7" l="1"/>
  <c r="O9" i="7"/>
  <c r="O10" i="7"/>
  <c r="O8" i="7"/>
  <c r="N9" i="7"/>
  <c r="N10" i="7"/>
  <c r="N8" i="7"/>
  <c r="G47" i="7" l="1"/>
  <c r="G66" i="7" l="1"/>
  <c r="G65" i="7"/>
  <c r="G64" i="7"/>
  <c r="G63" i="7"/>
  <c r="G46" i="7"/>
  <c r="F10" i="7"/>
  <c r="F9" i="7"/>
  <c r="F8" i="7"/>
</calcChain>
</file>

<file path=xl/sharedStrings.xml><?xml version="1.0" encoding="utf-8"?>
<sst xmlns="http://schemas.openxmlformats.org/spreadsheetml/2006/main" count="355" uniqueCount="196">
  <si>
    <t>Employee Group</t>
  </si>
  <si>
    <t>Officers</t>
  </si>
  <si>
    <t>Staff</t>
  </si>
  <si>
    <t>PCSOs</t>
  </si>
  <si>
    <t>Specials</t>
  </si>
  <si>
    <t>Est</t>
  </si>
  <si>
    <t>Str</t>
  </si>
  <si>
    <t>Var</t>
  </si>
  <si>
    <t>Variance</t>
  </si>
  <si>
    <t>BAME H'Count</t>
  </si>
  <si>
    <t>% of Total Employee Group</t>
  </si>
  <si>
    <t>Female H'Count</t>
  </si>
  <si>
    <t>Turnover %</t>
  </si>
  <si>
    <t>Projected Establishment</t>
  </si>
  <si>
    <t>2016/2017 Av. Days Lost PP</t>
  </si>
  <si>
    <t>2017/2018 Av. Days Lost PP</t>
  </si>
  <si>
    <t>Trend v Last Data</t>
  </si>
  <si>
    <t>%</t>
  </si>
  <si>
    <t xml:space="preserve">Economically Active BAME Population: </t>
  </si>
  <si>
    <t>Absence Term</t>
  </si>
  <si>
    <t>Adjusted / Recuperative</t>
  </si>
  <si>
    <t>2. 2018/19 year to date average monthly leavers</t>
  </si>
  <si>
    <t xml:space="preserve">  - Highest number of specials in post since April 2014
</t>
  </si>
  <si>
    <t>Av. Hours Lost by Month 2017/18 &amp; 2018/19 YTD</t>
  </si>
  <si>
    <t>ESSEX                    Report for the Police, Fire and Crime Commissioner: HR Strategic Dashboard                    ESSEX</t>
  </si>
  <si>
    <t>Commands with Highest Vacancies</t>
  </si>
  <si>
    <t>Commands with Highest Absence (Av. Days Lost Per Person)</t>
  </si>
  <si>
    <t>Including transfers in</t>
  </si>
  <si>
    <r>
      <t xml:space="preserve">2. Specials Data: </t>
    </r>
    <r>
      <rPr>
        <sz val="12"/>
        <color theme="1"/>
        <rFont val="Calibri"/>
        <family val="2"/>
        <scheme val="minor"/>
      </rPr>
      <t>Headline Figures</t>
    </r>
  </si>
  <si>
    <t>3. Recruitment Plan 18/19</t>
  </si>
  <si>
    <t>6. Absence and Adjusted / Recuperative</t>
  </si>
  <si>
    <t>Absence Reasons (% of Payroll Hours Lost)</t>
  </si>
  <si>
    <t>1. Establishment v Strength as at 31st December 2018</t>
  </si>
  <si>
    <t>Apr to Dec 17 Av. Days Lost PP</t>
  </si>
  <si>
    <t>Apr to Dec 18 Av. Days Lost PP</t>
  </si>
  <si>
    <t xml:space="preserve">1. Headcount as at 31st December 2018:  </t>
  </si>
  <si>
    <t>3. Specials duty statistics (April to December 18)</t>
  </si>
  <si>
    <t>Jan 19 - Mar 19 Projected Joiners</t>
  </si>
  <si>
    <t>Projected Strength 31st March 2019</t>
  </si>
  <si>
    <r>
      <t xml:space="preserve">Officer strength fte achieved the establishment of 3000 in </t>
    </r>
    <r>
      <rPr>
        <b/>
        <u/>
        <sz val="11"/>
        <color theme="1"/>
        <rFont val="Calibri"/>
        <family val="2"/>
        <scheme val="minor"/>
      </rPr>
      <t>Dec 18</t>
    </r>
  </si>
  <si>
    <t>Recruitment Progress to Date (April to December 2018)</t>
  </si>
  <si>
    <t>262.75 fte</t>
  </si>
  <si>
    <t>Officers April to December 2018:</t>
  </si>
  <si>
    <t xml:space="preserve">Specials April to December 2018: </t>
  </si>
  <si>
    <t>140 H'Count</t>
  </si>
  <si>
    <t>4. Turnover: April to December 2017 and April to December 2018</t>
  </si>
  <si>
    <t>Command</t>
  </si>
  <si>
    <t>Establishment</t>
  </si>
  <si>
    <t xml:space="preserve">Actual Strength FTE </t>
  </si>
  <si>
    <t>Actual Strength  FTE</t>
  </si>
  <si>
    <t xml:space="preserve">Variance </t>
  </si>
  <si>
    <t>Contact Management</t>
  </si>
  <si>
    <t>Crime and Public Protection Command</t>
  </si>
  <si>
    <t>CT Division</t>
  </si>
  <si>
    <t>Stansted Division</t>
  </si>
  <si>
    <t>Criminal Justice Command</t>
  </si>
  <si>
    <t>Local Policing Area North</t>
  </si>
  <si>
    <t>Local Policing Area South</t>
  </si>
  <si>
    <t>Local Policing Area West</t>
  </si>
  <si>
    <t>Local Policing Support Unit</t>
  </si>
  <si>
    <t>Strategic Change Performance Directorate</t>
  </si>
  <si>
    <t>Corporate Services</t>
  </si>
  <si>
    <t>Fire Collaboration</t>
  </si>
  <si>
    <t>Athena Management Organisation</t>
  </si>
  <si>
    <t>Specials Command Team</t>
  </si>
  <si>
    <t>Legal Dept</t>
  </si>
  <si>
    <t>Grand Total</t>
  </si>
  <si>
    <t>Total(exc career break &amp; secondments)</t>
  </si>
  <si>
    <t>Career Break</t>
  </si>
  <si>
    <t>Posts waiting to be allocated to departments</t>
  </si>
  <si>
    <t>Secondment</t>
  </si>
  <si>
    <t>Grand Total (exc career break &amp; secondments)</t>
  </si>
  <si>
    <r>
      <t xml:space="preserve">Total </t>
    </r>
    <r>
      <rPr>
        <sz val="10"/>
        <rFont val="Tahoma"/>
        <family val="2"/>
      </rPr>
      <t>(including CB and SEC)</t>
    </r>
  </si>
  <si>
    <r>
      <rPr>
        <i/>
        <sz val="10"/>
        <color rgb="FF92D050"/>
        <rFont val="Tahoma"/>
        <family val="2"/>
      </rPr>
      <t xml:space="preserve">* </t>
    </r>
    <r>
      <rPr>
        <i/>
        <sz val="10"/>
        <rFont val="Tahoma"/>
        <family val="2"/>
      </rPr>
      <t>Departments which are collaborative with Kent.</t>
    </r>
  </si>
  <si>
    <t>Actual Strength FTE</t>
  </si>
  <si>
    <t>North LPA</t>
  </si>
  <si>
    <t>South LPA</t>
  </si>
  <si>
    <t>West LPA</t>
  </si>
  <si>
    <t>Total</t>
  </si>
  <si>
    <t>Essex Police Establishment v Strength as at 31st December 2018</t>
  </si>
  <si>
    <t>Police Officer Establishment v Strength by Command on 31/12/2018</t>
  </si>
  <si>
    <t>Police Staff (excluding PCSOs) Establishment v Strength on 31/12/2018</t>
  </si>
  <si>
    <t>PCSO Establishment v Strength on 31/12/2018</t>
  </si>
  <si>
    <t>Chief Officer &amp; Force Command</t>
  </si>
  <si>
    <t>HQ Directorate</t>
  </si>
  <si>
    <t>OPC Operational Policing Command</t>
  </si>
  <si>
    <t>Support Services</t>
  </si>
  <si>
    <t>Support Services (Inc HR, Training and IT)*</t>
  </si>
  <si>
    <t>Chief Officer &amp; Force Command*</t>
  </si>
  <si>
    <t>Serious Crime Directorate*</t>
  </si>
  <si>
    <t xml:space="preserve">  - Net increase of 1 since 30th September 2018
</t>
  </si>
  <si>
    <t>Last Year Apr to Dec. Turnover %</t>
  </si>
  <si>
    <t>5. Gender &amp; BAME Representation as at 31st December 2018</t>
  </si>
  <si>
    <t>Term</t>
  </si>
  <si>
    <t>Short Term</t>
  </si>
  <si>
    <t>Medium Term</t>
  </si>
  <si>
    <t>Long Term</t>
  </si>
  <si>
    <t xml:space="preserve">Total </t>
  </si>
  <si>
    <t>Top Two Absences</t>
  </si>
  <si>
    <t>Psychological</t>
  </si>
  <si>
    <t>Musc/Skelet</t>
  </si>
  <si>
    <t>Rank</t>
  </si>
  <si>
    <t>BAME %</t>
  </si>
  <si>
    <t>Female %</t>
  </si>
  <si>
    <t>Chief Officer</t>
  </si>
  <si>
    <t>Chief Superintendent</t>
  </si>
  <si>
    <t>Superintendent</t>
  </si>
  <si>
    <t>Chief Inspector</t>
  </si>
  <si>
    <t>Inspector</t>
  </si>
  <si>
    <t>Sergeant</t>
  </si>
  <si>
    <t>Constable</t>
  </si>
  <si>
    <t>Student Constable</t>
  </si>
  <si>
    <t>Absence Data for New PCC Dashboard</t>
  </si>
  <si>
    <t>Section 1 - from Sickness Summary</t>
  </si>
  <si>
    <t>Apr to Sep 17 Av. Days Lost PP</t>
  </si>
  <si>
    <t>Apr to Sep 18 Av. Days Lost PP</t>
  </si>
  <si>
    <t>Section 2 - Average Hours Lost by Month - from sickness summary - Line Graphs go in the Dashboard</t>
  </si>
  <si>
    <t>Financial 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</si>
  <si>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</si>
  <si>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</si>
  <si>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</si>
  <si>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</si>
  <si>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</si>
  <si>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</si>
  <si>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</si>
  <si>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</si>
  <si>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</si>
  <si>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</si>
  <si>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</si>
  <si>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</si>
  <si>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2017/2018</t>
  </si>
  <si>
    <t>2018/2019</t>
  </si>
  <si>
    <t>18/19 Variance to 17/18</t>
  </si>
  <si>
    <t>Staff (excluding PCSO)</t>
  </si>
  <si>
    <t>PCSO</t>
  </si>
  <si>
    <t>Section 3 - Average Days Lost Per Person by Employee Group &amp; Command - do from sickness templates (last year's data will be in relevant resource scrutiny pack)</t>
  </si>
  <si>
    <t xml:space="preserve">  </t>
  </si>
  <si>
    <t>Police</t>
  </si>
  <si>
    <t>Police Staff (excluding PCSO)</t>
  </si>
  <si>
    <t xml:space="preserve">Chief Officer &amp; Force Command </t>
  </si>
  <si>
    <t xml:space="preserve">Contact Management </t>
  </si>
  <si>
    <t xml:space="preserve">Crime and Public Protection Command </t>
  </si>
  <si>
    <t xml:space="preserve">Criminal Justice Command </t>
  </si>
  <si>
    <t>n/a</t>
  </si>
  <si>
    <t>-</t>
  </si>
  <si>
    <t>ACC Fire Collaboration</t>
  </si>
  <si>
    <t xml:space="preserve">Kent &amp; Essex Serious Crime </t>
  </si>
  <si>
    <t xml:space="preserve">Local Policing Area North </t>
  </si>
  <si>
    <t xml:space="preserve">Local Policing Area South </t>
  </si>
  <si>
    <t xml:space="preserve">Local Policing Area West </t>
  </si>
  <si>
    <t xml:space="preserve">Local Policing Support Unit </t>
  </si>
  <si>
    <t xml:space="preserve">OPC Operational Policing Command </t>
  </si>
  <si>
    <t xml:space="preserve">Stansted Division </t>
  </si>
  <si>
    <t>Strategic Change Performance</t>
  </si>
  <si>
    <t>Student Constables</t>
  </si>
  <si>
    <t xml:space="preserve">Kent &amp; Essex Support Services* </t>
  </si>
  <si>
    <t>Section 4 - Absence Term - work out from sickness template (Avg Days Lost PP)</t>
  </si>
  <si>
    <t>Section 5 - Absence Reasons (% of Payroll Hours Lost) - highest two go in dashboard - get last year's data from prev resource scrutiny &amp; this years from sickness document</t>
  </si>
  <si>
    <t>Police Staff (exc PCSO)</t>
  </si>
  <si>
    <t>Reason</t>
  </si>
  <si>
    <t>Cardiac/Circulatory</t>
  </si>
  <si>
    <t>Digestive</t>
  </si>
  <si>
    <t>Ear/Eye</t>
  </si>
  <si>
    <t>Genito Urinary</t>
  </si>
  <si>
    <t>Headache/Migraine</t>
  </si>
  <si>
    <t>Infectious Disease</t>
  </si>
  <si>
    <t>Miscellaneous</t>
  </si>
  <si>
    <t>Musculo/Skeletal</t>
  </si>
  <si>
    <t>Nervous System</t>
  </si>
  <si>
    <t>Respiratory</t>
  </si>
  <si>
    <t>Skin</t>
  </si>
  <si>
    <t>Section 6 - Adjusted/Recuperative - run current restricted report for this year's data - last year's data will be on resource scrutiny - graph goes in dashboard</t>
  </si>
  <si>
    <t>Group / Rank</t>
  </si>
  <si>
    <t>Officer</t>
  </si>
  <si>
    <t>Police Staff</t>
  </si>
  <si>
    <t xml:space="preserve">Force Total </t>
  </si>
  <si>
    <t xml:space="preserve">  - This is marginally higher than av. leavers for 17/18 (8.33)
</t>
  </si>
  <si>
    <t>Vac %</t>
  </si>
  <si>
    <t>Officer LPA Vacancies Workings</t>
  </si>
  <si>
    <t xml:space="preserve">  - Total duty hours worked increased from 95,062 last year to:
</t>
  </si>
  <si>
    <t>Av. Days Lost PP Reduced</t>
  </si>
  <si>
    <t>Av. Days Lost PP Static</t>
  </si>
  <si>
    <t>Av. Days Lost PP Increased</t>
  </si>
  <si>
    <t>Trend versus same period last year April to December 18</t>
  </si>
  <si>
    <t>Last Pack Vac % (30/09/18)</t>
  </si>
  <si>
    <t>Apr 17 - Dec 17</t>
  </si>
  <si>
    <t>Apr 18 - Dec 18</t>
  </si>
  <si>
    <t>Apr to Dec 17</t>
  </si>
  <si>
    <t>Apr to Dec 18</t>
  </si>
  <si>
    <t xml:space="preserve">Apr - Dec 2017/2018 </t>
  </si>
  <si>
    <t>Apr - Dec 2018/19</t>
  </si>
  <si>
    <t>Apr to Dec 18 Leavers (H'Count)</t>
  </si>
  <si>
    <t>For workings: recruitment numbers in blue box are from Lisa as of 10th January 2019: 411 in process (26 out of 411 = 6.33%).</t>
  </si>
  <si>
    <t>Avg HC Apr 18-Dec 18</t>
  </si>
  <si>
    <t>Changed from last pack when was C&amp;PP</t>
  </si>
  <si>
    <t xml:space="preserve">  - Hours of high visibility policing increased by 85% compared to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</si>
</sst>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;[Red]\(#,##0.0\)"/>
    <numFmt numFmtId="166" formatCode="0.0"/>
    <numFmt numFmtId="167" formatCode="#########0.00"/>
    <numFmt numFmtId="168" formatCode="#,##0.00;[Red]\(#,##0.00\)"/>
    <numFmt numFmtId="169" formatCode="#,##0.0;\(#,##0.0\)"/>
  </numFmts>
  <fonts count="7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theme="0"/>
      <name val="Tahoma"/>
      <family val="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0"/>
      <name val="TimesNewRomanPS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92D050"/>
      <name val="Tahoma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BFF0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5">
    <xf numFmtId="0" fontId="0" fillId="0" borderId="0"/>
    <xf numFmtId="0" fontId="3" fillId="0" borderId="0" applyNumberFormat="0" applyFill="0" applyBorder="0" applyAlignment="0" applyProtection="0"/>
    <xf numFmtId="0" fontId="11" fillId="0" borderId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51" borderId="0" applyNumberFormat="0" applyBorder="0" applyAlignment="0" applyProtection="0"/>
    <xf numFmtId="0" fontId="18" fillId="35" borderId="0" applyNumberFormat="0" applyBorder="0" applyAlignment="0" applyProtection="0"/>
    <xf numFmtId="0" fontId="19" fillId="52" borderId="16" applyNumberFormat="0" applyAlignment="0" applyProtection="0"/>
    <xf numFmtId="0" fontId="20" fillId="53" borderId="17" applyNumberFormat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13" fillId="0" borderId="18" applyNumberFormat="0" applyFill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23" fillId="39" borderId="16" applyNumberFormat="0" applyAlignment="0" applyProtection="0"/>
    <xf numFmtId="0" fontId="24" fillId="0" borderId="21" applyNumberFormat="0" applyFill="0" applyAlignment="0" applyProtection="0"/>
    <xf numFmtId="0" fontId="25" fillId="54" borderId="0" applyNumberFormat="0" applyBorder="0" applyAlignment="0" applyProtection="0"/>
    <xf numFmtId="0" fontId="9" fillId="0" borderId="0"/>
    <xf numFmtId="0" fontId="11" fillId="55" borderId="22" applyNumberFormat="0" applyFont="0" applyAlignment="0" applyProtection="0"/>
    <xf numFmtId="0" fontId="26" fillId="52" borderId="23" applyNumberFormat="0" applyAlignment="0" applyProtection="0"/>
    <xf numFmtId="0" fontId="15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52" borderId="16" applyNumberFormat="0" applyAlignment="0" applyProtection="0"/>
    <xf numFmtId="0" fontId="23" fillId="39" borderId="16" applyNumberFormat="0" applyAlignment="0" applyProtection="0"/>
    <xf numFmtId="0" fontId="11" fillId="55" borderId="22" applyNumberFormat="0" applyFont="0" applyAlignment="0" applyProtection="0"/>
    <xf numFmtId="0" fontId="26" fillId="52" borderId="23" applyNumberFormat="0" applyAlignment="0" applyProtection="0"/>
    <xf numFmtId="0" fontId="27" fillId="0" borderId="24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31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1" fillId="0" borderId="0"/>
    <xf numFmtId="0" fontId="11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3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11" fillId="55" borderId="26" applyNumberFormat="0" applyFont="0" applyAlignment="0" applyProtection="0"/>
    <xf numFmtId="0" fontId="26" fillId="52" borderId="27" applyNumberFormat="0" applyAlignment="0" applyProtection="0"/>
    <xf numFmtId="0" fontId="19" fillId="52" borderId="25" applyNumberFormat="0" applyAlignment="0" applyProtection="0"/>
    <xf numFmtId="0" fontId="11" fillId="55" borderId="26" applyNumberFormat="0" applyFont="0" applyAlignment="0" applyProtection="0"/>
    <xf numFmtId="0" fontId="19" fillId="52" borderId="25" applyNumberFormat="0" applyAlignment="0" applyProtection="0"/>
    <xf numFmtId="0" fontId="27" fillId="0" borderId="28" applyNumberFormat="0" applyFill="0" applyAlignment="0" applyProtection="0"/>
    <xf numFmtId="0" fontId="23" fillId="39" borderId="25" applyNumberFormat="0" applyAlignment="0" applyProtection="0"/>
    <xf numFmtId="0" fontId="23" fillId="39" borderId="25" applyNumberFormat="0" applyAlignment="0" applyProtection="0"/>
    <xf numFmtId="0" fontId="11" fillId="55" borderId="26" applyNumberFormat="0" applyFont="0" applyAlignment="0" applyProtection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19" fillId="52" borderId="25" applyNumberFormat="0" applyAlignment="0" applyProtection="0"/>
    <xf numFmtId="0" fontId="23" fillId="39" borderId="25" applyNumberFormat="0" applyAlignment="0" applyProtection="0"/>
    <xf numFmtId="0" fontId="11" fillId="55" borderId="26" applyNumberFormat="0" applyFont="0" applyAlignment="0" applyProtection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23" fillId="39" borderId="25" applyNumberFormat="0" applyAlignment="0" applyProtection="0"/>
    <xf numFmtId="0" fontId="19" fillId="52" borderId="25" applyNumberFormat="0" applyAlignment="0" applyProtection="0"/>
    <xf numFmtId="0" fontId="11" fillId="55" borderId="26" applyNumberFormat="0" applyFont="0" applyAlignment="0" applyProtection="0"/>
    <xf numFmtId="0" fontId="23" fillId="39" borderId="25" applyNumberFormat="0" applyAlignment="0" applyProtection="0"/>
    <xf numFmtId="0" fontId="11" fillId="55" borderId="26" applyNumberFormat="0" applyFont="0" applyAlignment="0" applyProtection="0"/>
    <xf numFmtId="0" fontId="27" fillId="0" borderId="28" applyNumberFormat="0" applyFill="0" applyAlignment="0" applyProtection="0"/>
    <xf numFmtId="0" fontId="11" fillId="55" borderId="26" applyNumberFormat="0" applyFont="0" applyAlignment="0" applyProtection="0"/>
    <xf numFmtId="0" fontId="19" fillId="52" borderId="25" applyNumberFormat="0" applyAlignment="0" applyProtection="0"/>
    <xf numFmtId="0" fontId="27" fillId="0" borderId="28" applyNumberFormat="0" applyFill="0" applyAlignment="0" applyProtection="0"/>
    <xf numFmtId="0" fontId="26" fillId="52" borderId="27" applyNumberFormat="0" applyAlignment="0" applyProtection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11" fillId="55" borderId="26" applyNumberFormat="0" applyFont="0" applyAlignment="0" applyProtection="0"/>
    <xf numFmtId="0" fontId="23" fillId="39" borderId="25" applyNumberFormat="0" applyAlignment="0" applyProtection="0"/>
    <xf numFmtId="0" fontId="23" fillId="39" borderId="25" applyNumberFormat="0" applyAlignment="0" applyProtection="0"/>
    <xf numFmtId="0" fontId="27" fillId="0" borderId="28" applyNumberFormat="0" applyFill="0" applyAlignment="0" applyProtection="0"/>
    <xf numFmtId="0" fontId="26" fillId="52" borderId="27" applyNumberFormat="0" applyAlignment="0" applyProtection="0"/>
    <xf numFmtId="0" fontId="23" fillId="39" borderId="25" applyNumberFormat="0" applyAlignment="0" applyProtection="0"/>
    <xf numFmtId="0" fontId="10" fillId="0" borderId="0"/>
    <xf numFmtId="0" fontId="19" fillId="52" borderId="25" applyNumberFormat="0" applyAlignment="0" applyProtection="0"/>
    <xf numFmtId="0" fontId="26" fillId="52" borderId="27" applyNumberFormat="0" applyAlignment="0" applyProtection="0"/>
    <xf numFmtId="0" fontId="19" fillId="52" borderId="25" applyNumberFormat="0" applyAlignment="0" applyProtection="0"/>
    <xf numFmtId="0" fontId="19" fillId="52" borderId="25" applyNumberFormat="0" applyAlignment="0" applyProtection="0"/>
    <xf numFmtId="0" fontId="1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9" fillId="0" borderId="0"/>
    <xf numFmtId="0" fontId="31" fillId="0" borderId="0"/>
    <xf numFmtId="0" fontId="31" fillId="0" borderId="0"/>
    <xf numFmtId="0" fontId="1" fillId="0" borderId="0"/>
    <xf numFmtId="0" fontId="11" fillId="0" borderId="0"/>
    <xf numFmtId="0" fontId="53" fillId="0" borderId="0"/>
    <xf numFmtId="0" fontId="53" fillId="0" borderId="0"/>
    <xf numFmtId="0" fontId="3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0"/>
    <xf numFmtId="0" fontId="11" fillId="0" borderId="0"/>
    <xf numFmtId="0" fontId="11" fillId="0" borderId="0"/>
  </cellStyleXfs>
  <cellXfs count="269"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39" xfId="0" applyBorder="1" applyAlignment="1">
      <alignment vertical="center" wrapText="1"/>
    </xf>
    <xf numFmtId="2" fontId="0" fillId="0" borderId="29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1" fontId="0" fillId="0" borderId="33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10" fontId="5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2" fontId="45" fillId="0" borderId="34" xfId="0" applyNumberFormat="1" applyFont="1" applyFill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2" fontId="45" fillId="0" borderId="31" xfId="0" applyNumberFormat="1" applyFont="1" applyFill="1" applyBorder="1" applyAlignment="1">
      <alignment horizontal="center" vertical="center"/>
    </xf>
    <xf numFmtId="1" fontId="49" fillId="0" borderId="29" xfId="0" applyNumberFormat="1" applyFont="1" applyBorder="1" applyAlignment="1">
      <alignment horizontal="center" vertical="center"/>
    </xf>
    <xf numFmtId="2" fontId="49" fillId="0" borderId="29" xfId="0" applyNumberFormat="1" applyFont="1" applyFill="1" applyBorder="1" applyAlignment="1">
      <alignment horizontal="center" vertical="center"/>
    </xf>
    <xf numFmtId="1" fontId="49" fillId="0" borderId="33" xfId="0" applyNumberFormat="1" applyFont="1" applyBorder="1" applyAlignment="1">
      <alignment horizontal="center" vertical="center"/>
    </xf>
    <xf numFmtId="2" fontId="49" fillId="0" borderId="33" xfId="0" applyNumberFormat="1" applyFont="1" applyFill="1" applyBorder="1" applyAlignment="1">
      <alignment horizontal="center" vertical="center"/>
    </xf>
    <xf numFmtId="2" fontId="49" fillId="0" borderId="31" xfId="0" applyNumberFormat="1" applyFont="1" applyFill="1" applyBorder="1" applyAlignment="1">
      <alignment horizontal="center" vertical="center"/>
    </xf>
    <xf numFmtId="2" fontId="49" fillId="0" borderId="3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48" fillId="0" borderId="29" xfId="0" applyNumberFormat="1" applyFont="1" applyFill="1" applyBorder="1" applyAlignment="1">
      <alignment horizontal="center" vertical="center" wrapText="1"/>
    </xf>
    <xf numFmtId="0" fontId="51" fillId="56" borderId="11" xfId="0" applyFont="1" applyFill="1" applyBorder="1" applyAlignment="1">
      <alignment horizontal="left" vertical="center"/>
    </xf>
    <xf numFmtId="0" fontId="51" fillId="56" borderId="10" xfId="0" applyFont="1" applyFill="1" applyBorder="1" applyAlignment="1">
      <alignment horizontal="left" vertical="center"/>
    </xf>
    <xf numFmtId="0" fontId="51" fillId="56" borderId="1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1" fillId="56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top"/>
    </xf>
    <xf numFmtId="0" fontId="6" fillId="0" borderId="0" xfId="0" applyFont="1"/>
    <xf numFmtId="0" fontId="58" fillId="0" borderId="0" xfId="0" applyFont="1" applyAlignment="1">
      <alignment vertical="center"/>
    </xf>
    <xf numFmtId="2" fontId="59" fillId="0" borderId="0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2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 wrapText="1"/>
    </xf>
    <xf numFmtId="165" fontId="9" fillId="57" borderId="29" xfId="0" applyNumberFormat="1" applyFont="1" applyFill="1" applyBorder="1" applyAlignment="1">
      <alignment vertical="center"/>
    </xf>
    <xf numFmtId="2" fontId="1" fillId="57" borderId="29" xfId="0" applyNumberFormat="1" applyFont="1" applyFill="1" applyBorder="1" applyAlignment="1">
      <alignment horizontal="center" vertical="center"/>
    </xf>
    <xf numFmtId="165" fontId="9" fillId="57" borderId="29" xfId="0" applyNumberFormat="1" applyFont="1" applyFill="1" applyBorder="1"/>
    <xf numFmtId="167" fontId="9" fillId="58" borderId="29" xfId="0" applyNumberFormat="1" applyFont="1" applyFill="1" applyBorder="1" applyAlignment="1">
      <alignment horizontal="center" vertical="top"/>
    </xf>
    <xf numFmtId="2" fontId="1" fillId="58" borderId="29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vertical="center"/>
    </xf>
    <xf numFmtId="165" fontId="9" fillId="0" borderId="29" xfId="0" applyNumberFormat="1" applyFont="1" applyFill="1" applyBorder="1"/>
    <xf numFmtId="0" fontId="9" fillId="57" borderId="29" xfId="0" applyFont="1" applyFill="1" applyBorder="1" applyAlignment="1">
      <alignment horizontal="left"/>
    </xf>
    <xf numFmtId="0" fontId="9" fillId="57" borderId="29" xfId="0" applyFont="1" applyFill="1" applyBorder="1" applyAlignment="1">
      <alignment horizontal="left" vertical="center"/>
    </xf>
    <xf numFmtId="167" fontId="9" fillId="0" borderId="29" xfId="0" applyNumberFormat="1" applyFont="1" applyFill="1" applyBorder="1" applyAlignment="1">
      <alignment horizontal="center" vertical="center"/>
    </xf>
    <xf numFmtId="165" fontId="62" fillId="59" borderId="29" xfId="0" applyNumberFormat="1" applyFont="1" applyFill="1" applyBorder="1" applyAlignment="1">
      <alignment horizontal="left"/>
    </xf>
    <xf numFmtId="2" fontId="62" fillId="59" borderId="29" xfId="0" applyNumberFormat="1" applyFont="1" applyFill="1" applyBorder="1" applyAlignment="1">
      <alignment horizontal="center" vertical="center"/>
    </xf>
    <xf numFmtId="2" fontId="63" fillId="59" borderId="29" xfId="0" applyNumberFormat="1" applyFont="1" applyFill="1" applyBorder="1" applyAlignment="1">
      <alignment horizontal="center" vertical="center"/>
    </xf>
    <xf numFmtId="165" fontId="62" fillId="59" borderId="29" xfId="0" applyNumberFormat="1" applyFont="1" applyFill="1" applyBorder="1" applyAlignment="1">
      <alignment horizontal="left" vertical="center"/>
    </xf>
    <xf numFmtId="2" fontId="29" fillId="59" borderId="29" xfId="0" applyNumberFormat="1" applyFont="1" applyFill="1" applyBorder="1" applyAlignment="1">
      <alignment horizontal="center" vertical="center"/>
    </xf>
    <xf numFmtId="168" fontId="9" fillId="0" borderId="29" xfId="0" applyNumberFormat="1" applyFont="1" applyFill="1" applyBorder="1" applyAlignment="1">
      <alignment horizontal="center" vertical="center"/>
    </xf>
    <xf numFmtId="165" fontId="64" fillId="0" borderId="29" xfId="0" applyNumberFormat="1" applyFont="1" applyFill="1" applyBorder="1" applyAlignment="1">
      <alignment vertical="center"/>
    </xf>
    <xf numFmtId="2" fontId="9" fillId="60" borderId="29" xfId="0" applyNumberFormat="1" applyFont="1" applyFill="1" applyBorder="1" applyAlignment="1">
      <alignment horizontal="center" vertical="center"/>
    </xf>
    <xf numFmtId="165" fontId="62" fillId="59" borderId="29" xfId="0" applyNumberFormat="1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165" fontId="9" fillId="58" borderId="29" xfId="0" applyNumberFormat="1" applyFont="1" applyFill="1" applyBorder="1"/>
    <xf numFmtId="2" fontId="9" fillId="58" borderId="29" xfId="0" applyNumberFormat="1" applyFont="1" applyFill="1" applyBorder="1" applyAlignment="1">
      <alignment horizontal="center"/>
    </xf>
    <xf numFmtId="4" fontId="9" fillId="58" borderId="29" xfId="0" applyNumberFormat="1" applyFont="1" applyFill="1" applyBorder="1" applyAlignment="1">
      <alignment horizontal="center"/>
    </xf>
    <xf numFmtId="165" fontId="62" fillId="59" borderId="29" xfId="0" applyNumberFormat="1" applyFont="1" applyFill="1" applyBorder="1"/>
    <xf numFmtId="2" fontId="62" fillId="61" borderId="29" xfId="0" applyNumberFormat="1" applyFont="1" applyFill="1" applyBorder="1" applyAlignment="1">
      <alignment horizontal="center"/>
    </xf>
    <xf numFmtId="2" fontId="62" fillId="59" borderId="29" xfId="0" applyNumberFormat="1" applyFont="1" applyFill="1" applyBorder="1" applyAlignment="1">
      <alignment horizontal="center"/>
    </xf>
    <xf numFmtId="4" fontId="62" fillId="61" borderId="29" xfId="0" applyNumberFormat="1" applyFont="1" applyFill="1" applyBorder="1" applyAlignment="1">
      <alignment horizontal="center"/>
    </xf>
    <xf numFmtId="165" fontId="42" fillId="33" borderId="29" xfId="0" applyNumberFormat="1" applyFont="1" applyFill="1" applyBorder="1" applyAlignment="1">
      <alignment horizontal="left" vertical="center" wrapText="1" shrinkToFit="1"/>
    </xf>
    <xf numFmtId="166" fontId="42" fillId="33" borderId="29" xfId="0" applyNumberFormat="1" applyFont="1" applyFill="1" applyBorder="1" applyAlignment="1">
      <alignment horizontal="center" vertical="center" wrapText="1" shrinkToFit="1"/>
    </xf>
    <xf numFmtId="165" fontId="42" fillId="33" borderId="29" xfId="0" applyNumberFormat="1" applyFont="1" applyFill="1" applyBorder="1" applyAlignment="1">
      <alignment horizontal="center" vertical="center" wrapText="1" shrinkToFit="1"/>
    </xf>
    <xf numFmtId="169" fontId="42" fillId="33" borderId="29" xfId="0" applyNumberFormat="1" applyFont="1" applyFill="1" applyBorder="1" applyAlignment="1">
      <alignment horizontal="center" vertical="center" wrapText="1" shrinkToFit="1"/>
    </xf>
    <xf numFmtId="165" fontId="9" fillId="60" borderId="29" xfId="0" applyNumberFormat="1" applyFont="1" applyFill="1" applyBorder="1" applyAlignment="1">
      <alignment horizontal="center" vertical="center"/>
    </xf>
    <xf numFmtId="1" fontId="49" fillId="0" borderId="29" xfId="0" applyNumberFormat="1" applyFont="1" applyFill="1" applyBorder="1" applyAlignment="1">
      <alignment horizontal="center" vertical="center"/>
    </xf>
    <xf numFmtId="1" fontId="49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29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29" xfId="0" applyBorder="1"/>
    <xf numFmtId="2" fontId="0" fillId="62" borderId="29" xfId="0" applyNumberFormat="1" applyFill="1" applyBorder="1" applyAlignment="1">
      <alignment horizontal="center" vertical="center"/>
    </xf>
    <xf numFmtId="0" fontId="0" fillId="62" borderId="29" xfId="0" applyFill="1" applyBorder="1" applyAlignment="1">
      <alignment horizontal="center" vertical="center"/>
    </xf>
    <xf numFmtId="0" fontId="5" fillId="56" borderId="29" xfId="0" applyFont="1" applyFill="1" applyBorder="1"/>
    <xf numFmtId="0" fontId="5" fillId="56" borderId="29" xfId="0" applyFont="1" applyFill="1" applyBorder="1" applyAlignment="1">
      <alignment horizontal="center" vertical="center"/>
    </xf>
    <xf numFmtId="0" fontId="5" fillId="62" borderId="29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2" fontId="0" fillId="62" borderId="29" xfId="0" applyNumberFormat="1" applyFill="1" applyBorder="1" applyAlignment="1">
      <alignment horizontal="center" vertical="center" wrapText="1"/>
    </xf>
    <xf numFmtId="0" fontId="4" fillId="33" borderId="29" xfId="0" applyFont="1" applyFill="1" applyBorder="1"/>
    <xf numFmtId="0" fontId="4" fillId="33" borderId="29" xfId="0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5" fillId="56" borderId="29" xfId="0" applyNumberFormat="1" applyFont="1" applyFill="1" applyBorder="1" applyAlignment="1">
      <alignment horizontal="center"/>
    </xf>
    <xf numFmtId="0" fontId="46" fillId="0" borderId="0" xfId="300" applyFont="1"/>
    <xf numFmtId="0" fontId="2" fillId="0" borderId="0" xfId="300" applyFont="1"/>
    <xf numFmtId="0" fontId="4" fillId="33" borderId="13" xfId="249" applyFont="1" applyFill="1" applyBorder="1" applyAlignment="1">
      <alignment vertical="center"/>
    </xf>
    <xf numFmtId="0" fontId="4" fillId="33" borderId="14" xfId="249" applyFont="1" applyFill="1" applyBorder="1" applyAlignment="1">
      <alignment horizontal="center" vertical="center" wrapText="1"/>
    </xf>
    <xf numFmtId="0" fontId="4" fillId="33" borderId="15" xfId="249" applyFont="1" applyFill="1" applyBorder="1" applyAlignment="1">
      <alignment horizontal="center" vertical="center" wrapText="1"/>
    </xf>
    <xf numFmtId="0" fontId="2" fillId="0" borderId="30" xfId="249" applyFont="1" applyBorder="1" applyAlignment="1">
      <alignment vertical="center"/>
    </xf>
    <xf numFmtId="2" fontId="2" fillId="0" borderId="29" xfId="249" applyNumberFormat="1" applyFont="1" applyBorder="1" applyAlignment="1">
      <alignment horizontal="center" vertical="center"/>
    </xf>
    <xf numFmtId="2" fontId="2" fillId="0" borderId="29" xfId="249" applyNumberFormat="1" applyFont="1" applyFill="1" applyBorder="1" applyAlignment="1">
      <alignment horizontal="center" vertical="center"/>
    </xf>
    <xf numFmtId="0" fontId="2" fillId="0" borderId="32" xfId="249" applyFont="1" applyBorder="1" applyAlignment="1">
      <alignment vertical="center"/>
    </xf>
    <xf numFmtId="2" fontId="2" fillId="0" borderId="33" xfId="249" applyNumberFormat="1" applyFont="1" applyBorder="1" applyAlignment="1">
      <alignment horizontal="center" vertical="center"/>
    </xf>
    <xf numFmtId="2" fontId="2" fillId="0" borderId="33" xfId="249" applyNumberFormat="1" applyFont="1" applyFill="1" applyBorder="1" applyAlignment="1">
      <alignment horizontal="center" vertical="center"/>
    </xf>
    <xf numFmtId="2" fontId="46" fillId="0" borderId="0" xfId="300" applyNumberFormat="1" applyFont="1" applyAlignment="1">
      <alignment horizontal="left" vertical="center"/>
    </xf>
    <xf numFmtId="2" fontId="2" fillId="0" borderId="0" xfId="300" applyNumberFormat="1" applyFont="1" applyAlignment="1">
      <alignment horizontal="center" vertical="center"/>
    </xf>
    <xf numFmtId="0" fontId="2" fillId="0" borderId="0" xfId="300" applyFont="1" applyAlignment="1">
      <alignment horizontal="center" vertical="center"/>
    </xf>
    <xf numFmtId="0" fontId="4" fillId="33" borderId="46" xfId="300" applyFont="1" applyFill="1" applyBorder="1" applyAlignment="1">
      <alignment horizontal="left" vertical="center" wrapText="1"/>
    </xf>
    <xf numFmtId="0" fontId="4" fillId="33" borderId="46" xfId="300" applyFont="1" applyFill="1" applyBorder="1" applyAlignment="1">
      <alignment horizontal="center" vertical="center" wrapText="1"/>
    </xf>
    <xf numFmtId="0" fontId="2" fillId="0" borderId="29" xfId="300" applyFont="1" applyBorder="1" applyAlignment="1">
      <alignment horizontal="left" vertical="center"/>
    </xf>
    <xf numFmtId="2" fontId="2" fillId="0" borderId="29" xfId="300" applyNumberFormat="1" applyFont="1" applyBorder="1" applyAlignment="1">
      <alignment horizontal="center" vertical="center"/>
    </xf>
    <xf numFmtId="0" fontId="49" fillId="0" borderId="29" xfId="300" applyFont="1" applyBorder="1" applyAlignment="1">
      <alignment horizontal="center" vertical="center"/>
    </xf>
    <xf numFmtId="2" fontId="49" fillId="0" borderId="29" xfId="300" applyNumberFormat="1" applyFont="1" applyBorder="1" applyAlignment="1">
      <alignment horizontal="center" vertical="center"/>
    </xf>
    <xf numFmtId="2" fontId="2" fillId="63" borderId="29" xfId="300" applyNumberFormat="1" applyFont="1" applyFill="1" applyBorder="1" applyAlignment="1">
      <alignment horizontal="center" vertical="center"/>
    </xf>
    <xf numFmtId="2" fontId="2" fillId="0" borderId="0" xfId="300" applyNumberFormat="1" applyFont="1" applyAlignment="1">
      <alignment horizontal="left" vertical="center"/>
    </xf>
    <xf numFmtId="0" fontId="2" fillId="0" borderId="0" xfId="300" applyFont="1" applyAlignment="1">
      <alignment vertical="center"/>
    </xf>
    <xf numFmtId="2" fontId="4" fillId="0" borderId="47" xfId="300" applyNumberFormat="1" applyFont="1" applyFill="1" applyBorder="1" applyAlignment="1">
      <alignment horizontal="center" vertical="center" wrapText="1"/>
    </xf>
    <xf numFmtId="0" fontId="4" fillId="33" borderId="29" xfId="300" applyFont="1" applyFill="1" applyBorder="1" applyAlignment="1">
      <alignment vertical="center" wrapText="1"/>
    </xf>
    <xf numFmtId="0" fontId="4" fillId="33" borderId="29" xfId="300" applyFont="1" applyFill="1" applyBorder="1" applyAlignment="1">
      <alignment horizontal="center" vertical="center" wrapText="1"/>
    </xf>
    <xf numFmtId="49" fontId="4" fillId="33" borderId="29" xfId="300" applyNumberFormat="1" applyFont="1" applyFill="1" applyBorder="1" applyAlignment="1">
      <alignment horizontal="center" vertical="center" wrapText="1"/>
    </xf>
    <xf numFmtId="0" fontId="2" fillId="0" borderId="29" xfId="300" applyFont="1" applyBorder="1" applyAlignment="1">
      <alignment vertical="center"/>
    </xf>
    <xf numFmtId="0" fontId="2" fillId="0" borderId="29" xfId="300" applyFont="1" applyBorder="1" applyAlignment="1">
      <alignment horizontal="center" vertical="center"/>
    </xf>
    <xf numFmtId="2" fontId="2" fillId="0" borderId="47" xfId="300" applyNumberFormat="1" applyFont="1" applyFill="1" applyBorder="1" applyAlignment="1">
      <alignment horizontal="center" vertical="center"/>
    </xf>
    <xf numFmtId="2" fontId="2" fillId="64" borderId="29" xfId="300" applyNumberFormat="1" applyFont="1" applyFill="1" applyBorder="1" applyAlignment="1">
      <alignment horizontal="center" vertical="center"/>
    </xf>
    <xf numFmtId="2" fontId="2" fillId="0" borderId="29" xfId="300" applyNumberFormat="1" applyFont="1" applyFill="1" applyBorder="1" applyAlignment="1">
      <alignment horizontal="center" vertical="center"/>
    </xf>
    <xf numFmtId="2" fontId="57" fillId="0" borderId="29" xfId="300" applyNumberFormat="1" applyFont="1" applyFill="1" applyBorder="1" applyAlignment="1">
      <alignment horizontal="center" vertical="center"/>
    </xf>
    <xf numFmtId="0" fontId="5" fillId="56" borderId="29" xfId="300" applyFont="1" applyFill="1" applyBorder="1" applyAlignment="1">
      <alignment vertical="center"/>
    </xf>
    <xf numFmtId="0" fontId="5" fillId="56" borderId="29" xfId="300" applyFont="1" applyFill="1" applyBorder="1" applyAlignment="1">
      <alignment horizontal="center" vertical="center"/>
    </xf>
    <xf numFmtId="2" fontId="5" fillId="56" borderId="29" xfId="300" applyNumberFormat="1" applyFont="1" applyFill="1" applyBorder="1" applyAlignment="1">
      <alignment horizontal="center" vertical="center"/>
    </xf>
    <xf numFmtId="2" fontId="5" fillId="0" borderId="29" xfId="300" applyNumberFormat="1" applyFont="1" applyBorder="1" applyAlignment="1">
      <alignment horizontal="center" vertical="center"/>
    </xf>
    <xf numFmtId="2" fontId="5" fillId="0" borderId="47" xfId="300" applyNumberFormat="1" applyFont="1" applyFill="1" applyBorder="1" applyAlignment="1">
      <alignment horizontal="center" vertical="center"/>
    </xf>
    <xf numFmtId="0" fontId="2" fillId="0" borderId="0" xfId="300" applyFont="1" applyAlignment="1">
      <alignment horizontal="center" vertical="center" wrapText="1"/>
    </xf>
    <xf numFmtId="0" fontId="2" fillId="0" borderId="29" xfId="300" applyFont="1" applyBorder="1"/>
    <xf numFmtId="0" fontId="5" fillId="56" borderId="29" xfId="300" applyFont="1" applyFill="1" applyBorder="1"/>
    <xf numFmtId="0" fontId="67" fillId="0" borderId="0" xfId="300" applyFont="1" applyFill="1" applyBorder="1" applyAlignment="1">
      <alignment horizontal="center"/>
    </xf>
    <xf numFmtId="0" fontId="4" fillId="0" borderId="0" xfId="300" applyFont="1" applyFill="1" applyBorder="1" applyAlignment="1">
      <alignment horizontal="center"/>
    </xf>
    <xf numFmtId="2" fontId="4" fillId="33" borderId="29" xfId="300" applyNumberFormat="1" applyFont="1" applyFill="1" applyBorder="1" applyAlignment="1">
      <alignment vertical="center" wrapText="1"/>
    </xf>
    <xf numFmtId="14" fontId="4" fillId="33" borderId="29" xfId="300" applyNumberFormat="1" applyFont="1" applyFill="1" applyBorder="1" applyAlignment="1">
      <alignment horizontal="center" vertical="center" wrapText="1"/>
    </xf>
    <xf numFmtId="14" fontId="4" fillId="0" borderId="0" xfId="300" applyNumberFormat="1" applyFont="1" applyFill="1" applyBorder="1" applyAlignment="1">
      <alignment horizontal="center" vertical="center" wrapText="1"/>
    </xf>
    <xf numFmtId="2" fontId="2" fillId="0" borderId="29" xfId="71" applyNumberFormat="1" applyFont="1" applyBorder="1" applyAlignment="1">
      <alignment horizontal="left" vertical="center"/>
    </xf>
    <xf numFmtId="2" fontId="2" fillId="0" borderId="0" xfId="300" applyNumberFormat="1" applyFont="1" applyFill="1" applyBorder="1" applyAlignment="1">
      <alignment horizontal="center" vertical="center"/>
    </xf>
    <xf numFmtId="2" fontId="2" fillId="0" borderId="29" xfId="81" applyNumberFormat="1" applyFont="1" applyBorder="1" applyAlignment="1">
      <alignment horizontal="center" vertical="center"/>
    </xf>
    <xf numFmtId="2" fontId="2" fillId="0" borderId="0" xfId="300" applyNumberFormat="1" applyFont="1"/>
    <xf numFmtId="0" fontId="5" fillId="0" borderId="0" xfId="300" applyFont="1" applyFill="1" applyBorder="1"/>
    <xf numFmtId="2" fontId="5" fillId="0" borderId="0" xfId="300" applyNumberFormat="1" applyFont="1" applyFill="1" applyBorder="1" applyAlignment="1">
      <alignment horizontal="center" vertical="center"/>
    </xf>
    <xf numFmtId="2" fontId="2" fillId="0" borderId="0" xfId="300" applyNumberFormat="1" applyFont="1" applyFill="1" applyAlignment="1">
      <alignment horizontal="center" vertical="center"/>
    </xf>
    <xf numFmtId="2" fontId="2" fillId="65" borderId="29" xfId="300" applyNumberFormat="1" applyFont="1" applyFill="1" applyBorder="1" applyAlignment="1">
      <alignment horizontal="center" vertical="center"/>
    </xf>
    <xf numFmtId="2" fontId="5" fillId="56" borderId="29" xfId="71" applyNumberFormat="1" applyFont="1" applyFill="1" applyBorder="1" applyAlignment="1">
      <alignment horizontal="left" vertical="center"/>
    </xf>
    <xf numFmtId="0" fontId="2" fillId="0" borderId="0" xfId="250" applyFont="1"/>
    <xf numFmtId="0" fontId="68" fillId="66" borderId="13" xfId="250" applyFont="1" applyFill="1" applyBorder="1" applyAlignment="1">
      <alignment horizontal="left" vertical="center"/>
    </xf>
    <xf numFmtId="14" fontId="68" fillId="66" borderId="14" xfId="250" applyNumberFormat="1" applyFont="1" applyFill="1" applyBorder="1" applyAlignment="1">
      <alignment horizontal="center" vertical="center" wrapText="1"/>
    </xf>
    <xf numFmtId="0" fontId="68" fillId="66" borderId="15" xfId="250" applyFont="1" applyFill="1" applyBorder="1" applyAlignment="1">
      <alignment horizontal="center" vertical="center" wrapText="1"/>
    </xf>
    <xf numFmtId="0" fontId="69" fillId="0" borderId="48" xfId="250" applyFont="1" applyFill="1" applyBorder="1" applyAlignment="1">
      <alignment horizontal="left" vertical="center"/>
    </xf>
    <xf numFmtId="0" fontId="69" fillId="67" borderId="49" xfId="250" applyNumberFormat="1" applyFont="1" applyFill="1" applyBorder="1" applyAlignment="1">
      <alignment horizontal="center" vertical="center" wrapText="1"/>
    </xf>
    <xf numFmtId="0" fontId="68" fillId="67" borderId="31" xfId="250" applyFont="1" applyFill="1" applyBorder="1" applyAlignment="1">
      <alignment horizontal="center" vertical="center"/>
    </xf>
    <xf numFmtId="0" fontId="2" fillId="0" borderId="0" xfId="250" applyFont="1" applyFill="1"/>
    <xf numFmtId="0" fontId="2" fillId="0" borderId="0" xfId="300" applyFont="1" applyFill="1"/>
    <xf numFmtId="0" fontId="69" fillId="0" borderId="30" xfId="250" applyFont="1" applyBorder="1" applyAlignment="1">
      <alignment vertical="center"/>
    </xf>
    <xf numFmtId="0" fontId="68" fillId="68" borderId="29" xfId="250" applyFont="1" applyFill="1" applyBorder="1" applyAlignment="1">
      <alignment horizontal="center" vertical="center"/>
    </xf>
    <xf numFmtId="0" fontId="68" fillId="0" borderId="31" xfId="250" applyFont="1" applyBorder="1" applyAlignment="1">
      <alignment horizontal="center" vertical="center"/>
    </xf>
    <xf numFmtId="0" fontId="69" fillId="68" borderId="29" xfId="250" applyFont="1" applyFill="1" applyBorder="1" applyAlignment="1">
      <alignment horizontal="center" vertical="center"/>
    </xf>
    <xf numFmtId="0" fontId="69" fillId="0" borderId="31" xfId="250" applyFont="1" applyBorder="1" applyAlignment="1">
      <alignment horizontal="center" vertical="center"/>
    </xf>
    <xf numFmtId="0" fontId="69" fillId="0" borderId="50" xfId="250" applyFont="1" applyBorder="1" applyAlignment="1">
      <alignment vertical="center"/>
    </xf>
    <xf numFmtId="0" fontId="69" fillId="68" borderId="46" xfId="250" applyFont="1" applyFill="1" applyBorder="1" applyAlignment="1">
      <alignment horizontal="center" vertical="center"/>
    </xf>
    <xf numFmtId="0" fontId="69" fillId="0" borderId="51" xfId="250" applyFont="1" applyBorder="1" applyAlignment="1">
      <alignment horizontal="center" vertical="center"/>
    </xf>
    <xf numFmtId="0" fontId="68" fillId="56" borderId="52" xfId="250" applyFont="1" applyFill="1" applyBorder="1" applyAlignment="1">
      <alignment vertical="center"/>
    </xf>
    <xf numFmtId="0" fontId="68" fillId="56" borderId="53" xfId="250" applyFont="1" applyFill="1" applyBorder="1" applyAlignment="1">
      <alignment horizontal="center" vertical="center"/>
    </xf>
    <xf numFmtId="0" fontId="68" fillId="56" borderId="54" xfId="250" applyFont="1" applyFill="1" applyBorder="1" applyAlignment="1">
      <alignment horizontal="center" vertical="center"/>
    </xf>
    <xf numFmtId="2" fontId="2" fillId="0" borderId="0" xfId="250" applyNumberFormat="1" applyFont="1"/>
    <xf numFmtId="2" fontId="2" fillId="0" borderId="0" xfId="250" applyNumberFormat="1" applyFont="1" applyFill="1"/>
    <xf numFmtId="2" fontId="48" fillId="0" borderId="29" xfId="0" applyNumberFormat="1" applyFont="1" applyFill="1" applyBorder="1" applyAlignment="1">
      <alignment horizontal="center" vertical="center" wrapText="1"/>
    </xf>
    <xf numFmtId="165" fontId="42" fillId="33" borderId="0" xfId="0" applyNumberFormat="1" applyFont="1" applyFill="1" applyBorder="1" applyAlignment="1">
      <alignment horizontal="center" vertical="center" wrapText="1" shrinkToFit="1"/>
    </xf>
    <xf numFmtId="0" fontId="46" fillId="0" borderId="0" xfId="0" applyFont="1"/>
    <xf numFmtId="0" fontId="0" fillId="0" borderId="29" xfId="0" applyBorder="1" applyAlignment="1">
      <alignment horizontal="center"/>
    </xf>
    <xf numFmtId="0" fontId="70" fillId="69" borderId="29" xfId="0" applyFont="1" applyFill="1" applyBorder="1" applyAlignment="1">
      <alignment horizontal="center" vertical="center"/>
    </xf>
    <xf numFmtId="0" fontId="70" fillId="71" borderId="29" xfId="0" applyFont="1" applyFill="1" applyBorder="1" applyAlignment="1">
      <alignment horizontal="center" vertical="center"/>
    </xf>
    <xf numFmtId="0" fontId="70" fillId="70" borderId="29" xfId="0" applyFont="1" applyFill="1" applyBorder="1" applyAlignment="1">
      <alignment horizontal="center" vertical="center"/>
    </xf>
    <xf numFmtId="166" fontId="42" fillId="33" borderId="43" xfId="0" applyNumberFormat="1" applyFont="1" applyFill="1" applyBorder="1" applyAlignment="1">
      <alignment horizontal="center" vertical="center" wrapText="1" shrinkToFit="1"/>
    </xf>
    <xf numFmtId="2" fontId="1" fillId="57" borderId="43" xfId="0" applyNumberFormat="1" applyFont="1" applyFill="1" applyBorder="1" applyAlignment="1">
      <alignment horizontal="center" vertical="center"/>
    </xf>
    <xf numFmtId="2" fontId="29" fillId="59" borderId="43" xfId="0" applyNumberFormat="1" applyFont="1" applyFill="1" applyBorder="1" applyAlignment="1">
      <alignment horizontal="center" vertical="center"/>
    </xf>
    <xf numFmtId="2" fontId="9" fillId="60" borderId="43" xfId="0" applyNumberFormat="1" applyFont="1" applyFill="1" applyBorder="1" applyAlignment="1">
      <alignment horizontal="center" vertical="center"/>
    </xf>
    <xf numFmtId="2" fontId="60" fillId="0" borderId="0" xfId="0" applyNumberFormat="1" applyFont="1" applyAlignment="1">
      <alignment vertical="center"/>
    </xf>
    <xf numFmtId="2" fontId="4" fillId="33" borderId="29" xfId="300" applyNumberFormat="1" applyFont="1" applyFill="1" applyBorder="1" applyAlignment="1">
      <alignment horizontal="center" vertical="center" wrapText="1"/>
    </xf>
    <xf numFmtId="2" fontId="0" fillId="70" borderId="29" xfId="0" applyNumberFormat="1" applyFill="1" applyBorder="1" applyAlignment="1">
      <alignment horizontal="center" vertical="center"/>
    </xf>
    <xf numFmtId="0" fontId="0" fillId="0" borderId="0" xfId="0" applyFill="1"/>
    <xf numFmtId="0" fontId="0" fillId="72" borderId="29" xfId="0" applyFill="1" applyBorder="1" applyAlignment="1">
      <alignment horizontal="center" vertical="center"/>
    </xf>
    <xf numFmtId="2" fontId="5" fillId="56" borderId="29" xfId="0" applyNumberFormat="1" applyFont="1" applyFill="1" applyBorder="1" applyAlignment="1">
      <alignment horizontal="center" vertical="center"/>
    </xf>
    <xf numFmtId="2" fontId="5" fillId="62" borderId="29" xfId="0" applyNumberFormat="1" applyFont="1" applyFill="1" applyBorder="1" applyAlignment="1">
      <alignment horizontal="center" vertical="center"/>
    </xf>
    <xf numFmtId="0" fontId="5" fillId="70" borderId="29" xfId="0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 wrapText="1"/>
    </xf>
    <xf numFmtId="2" fontId="0" fillId="72" borderId="29" xfId="0" applyNumberFormat="1" applyFill="1" applyBorder="1" applyAlignment="1">
      <alignment horizontal="center" vertical="center" wrapText="1"/>
    </xf>
    <xf numFmtId="2" fontId="0" fillId="70" borderId="29" xfId="0" applyNumberFormat="1" applyFill="1" applyBorder="1" applyAlignment="1">
      <alignment horizontal="center" vertical="center" wrapText="1"/>
    </xf>
    <xf numFmtId="2" fontId="0" fillId="69" borderId="2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47" xfId="300" applyNumberFormat="1" applyFont="1" applyFill="1" applyBorder="1" applyAlignment="1">
      <alignment horizontal="left" vertical="center"/>
    </xf>
    <xf numFmtId="2" fontId="0" fillId="0" borderId="29" xfId="300" applyNumberFormat="1" applyFont="1" applyBorder="1" applyAlignment="1">
      <alignment horizontal="center" vertical="center"/>
    </xf>
    <xf numFmtId="0" fontId="68" fillId="68" borderId="29" xfId="250" applyNumberFormat="1" applyFont="1" applyFill="1" applyBorder="1" applyAlignment="1">
      <alignment horizontal="center" vertical="center"/>
    </xf>
    <xf numFmtId="2" fontId="0" fillId="62" borderId="31" xfId="0" applyNumberFormat="1" applyFont="1" applyFill="1" applyBorder="1" applyAlignment="1">
      <alignment horizontal="center" vertical="center"/>
    </xf>
    <xf numFmtId="2" fontId="0" fillId="62" borderId="34" xfId="0" applyNumberFormat="1" applyFont="1" applyFill="1" applyBorder="1" applyAlignment="1">
      <alignment horizontal="center" vertical="center"/>
    </xf>
    <xf numFmtId="2" fontId="0" fillId="70" borderId="31" xfId="0" applyNumberFormat="1" applyFont="1" applyFill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51" fillId="56" borderId="10" xfId="0" applyFont="1" applyFill="1" applyBorder="1" applyAlignment="1">
      <alignment horizontal="left" vertical="center"/>
    </xf>
    <xf numFmtId="0" fontId="51" fillId="56" borderId="11" xfId="0" applyFont="1" applyFill="1" applyBorder="1" applyAlignment="1">
      <alignment horizontal="left" vertical="center"/>
    </xf>
    <xf numFmtId="0" fontId="51" fillId="56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69" fillId="0" borderId="36" xfId="250" applyFont="1" applyFill="1" applyBorder="1" applyAlignment="1">
      <alignment horizontal="left" vertical="center" wrapText="1"/>
    </xf>
    <xf numFmtId="0" fontId="69" fillId="0" borderId="0" xfId="250" applyFont="1" applyFill="1" applyBorder="1" applyAlignment="1">
      <alignment horizontal="left" vertical="center" wrapText="1"/>
    </xf>
    <xf numFmtId="0" fontId="67" fillId="33" borderId="43" xfId="300" applyFont="1" applyFill="1" applyBorder="1" applyAlignment="1">
      <alignment horizontal="center"/>
    </xf>
    <xf numFmtId="0" fontId="67" fillId="33" borderId="44" xfId="300" applyFont="1" applyFill="1" applyBorder="1" applyAlignment="1">
      <alignment horizontal="center"/>
    </xf>
    <xf numFmtId="0" fontId="4" fillId="33" borderId="43" xfId="300" applyFont="1" applyFill="1" applyBorder="1" applyAlignment="1">
      <alignment horizontal="center"/>
    </xf>
    <xf numFmtId="0" fontId="4" fillId="33" borderId="44" xfId="300" applyFont="1" applyFill="1" applyBorder="1" applyAlignment="1">
      <alignment horizontal="center"/>
    </xf>
    <xf numFmtId="0" fontId="4" fillId="33" borderId="29" xfId="300" applyFont="1" applyFill="1" applyBorder="1" applyAlignment="1">
      <alignment horizontal="center" vertical="center"/>
    </xf>
    <xf numFmtId="2" fontId="4" fillId="33" borderId="29" xfId="30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</cellXfs>
  <cellStyles count="445">
    <cellStyle name="20% - Accent1 2" xfId="3"/>
    <cellStyle name="20% - Accent1 3" xfId="115"/>
    <cellStyle name="20% - Accent2 2" xfId="4"/>
    <cellStyle name="20% - Accent2 3" xfId="119"/>
    <cellStyle name="20% - Accent3 2" xfId="5"/>
    <cellStyle name="20% - Accent3 3" xfId="123"/>
    <cellStyle name="20% - Accent4 2" xfId="6"/>
    <cellStyle name="20% - Accent4 3" xfId="127"/>
    <cellStyle name="20% - Accent5 2" xfId="7"/>
    <cellStyle name="20% - Accent5 3" xfId="131"/>
    <cellStyle name="20% - Accent6 2" xfId="8"/>
    <cellStyle name="20% - Accent6 3" xfId="135"/>
    <cellStyle name="40% - Accent1 2" xfId="9"/>
    <cellStyle name="40% - Accent1 3" xfId="116"/>
    <cellStyle name="40% - Accent2 2" xfId="10"/>
    <cellStyle name="40% - Accent2 3" xfId="120"/>
    <cellStyle name="40% - Accent3 2" xfId="11"/>
    <cellStyle name="40% - Accent3 3" xfId="124"/>
    <cellStyle name="40% - Accent4 2" xfId="12"/>
    <cellStyle name="40% - Accent4 3" xfId="128"/>
    <cellStyle name="40% - Accent5 2" xfId="13"/>
    <cellStyle name="40% - Accent5 3" xfId="132"/>
    <cellStyle name="40% - Accent6 2" xfId="14"/>
    <cellStyle name="40% - Accent6 3" xfId="136"/>
    <cellStyle name="60% - Accent1 2" xfId="15"/>
    <cellStyle name="60% - Accent1 3" xfId="117"/>
    <cellStyle name="60% - Accent2 2" xfId="16"/>
    <cellStyle name="60% - Accent2 3" xfId="121"/>
    <cellStyle name="60% - Accent3 2" xfId="17"/>
    <cellStyle name="60% - Accent3 3" xfId="125"/>
    <cellStyle name="60% - Accent4 2" xfId="18"/>
    <cellStyle name="60% - Accent4 3" xfId="129"/>
    <cellStyle name="60% - Accent5 2" xfId="19"/>
    <cellStyle name="60% - Accent5 3" xfId="133"/>
    <cellStyle name="60% - Accent6 2" xfId="20"/>
    <cellStyle name="60% - Accent6 3" xfId="137"/>
    <cellStyle name="Accent1 2" xfId="21"/>
    <cellStyle name="Accent1 3" xfId="114"/>
    <cellStyle name="Accent2 2" xfId="22"/>
    <cellStyle name="Accent2 3" xfId="118"/>
    <cellStyle name="Accent3 2" xfId="23"/>
    <cellStyle name="Accent3 3" xfId="122"/>
    <cellStyle name="Accent4 2" xfId="24"/>
    <cellStyle name="Accent4 3" xfId="126"/>
    <cellStyle name="Accent5 2" xfId="25"/>
    <cellStyle name="Accent5 3" xfId="130"/>
    <cellStyle name="Accent6 2" xfId="26"/>
    <cellStyle name="Accent6 3" xfId="134"/>
    <cellStyle name="Bad 2" xfId="27"/>
    <cellStyle name="Bad 3" xfId="103"/>
    <cellStyle name="Calculation 2" xfId="28"/>
    <cellStyle name="Calculation 2 2" xfId="46"/>
    <cellStyle name="Calculation 2 2 2" xfId="156"/>
    <cellStyle name="Calculation 2 2 3" xfId="162"/>
    <cellStyle name="Calculation 2 2 4" xfId="168"/>
    <cellStyle name="Calculation 2 2 5" xfId="147"/>
    <cellStyle name="Calculation 2 3" xfId="149"/>
    <cellStyle name="Calculation 2 4" xfId="180"/>
    <cellStyle name="Calculation 2 5" xfId="182"/>
    <cellStyle name="Calculation 2 6" xfId="183"/>
    <cellStyle name="Calculation 3" xfId="107"/>
    <cellStyle name="Check Cell 2" xfId="29"/>
    <cellStyle name="Check Cell 3" xfId="109"/>
    <cellStyle name="Comma 2" xfId="30"/>
    <cellStyle name="Comma 3" xfId="85"/>
    <cellStyle name="Comma 4" xfId="96"/>
    <cellStyle name="Comma 5" xfId="189"/>
    <cellStyle name="Comma 6" xfId="194"/>
    <cellStyle name="Comma 7" xfId="196"/>
    <cellStyle name="Currency 2" xfId="72"/>
    <cellStyle name="Data_Total" xfId="55"/>
    <cellStyle name="Explanatory Text 2" xfId="31"/>
    <cellStyle name="Explanatory Text 3" xfId="86"/>
    <cellStyle name="Explanatory Text 4" xfId="112"/>
    <cellStyle name="Good 2" xfId="32"/>
    <cellStyle name="Good 3" xfId="102"/>
    <cellStyle name="Heading 1 2" xfId="33"/>
    <cellStyle name="Heading 1 3" xfId="87"/>
    <cellStyle name="Heading 1 4" xfId="98"/>
    <cellStyle name="Heading 2 2" xfId="34"/>
    <cellStyle name="Heading 2 3" xfId="99"/>
    <cellStyle name="Heading 3 2" xfId="35"/>
    <cellStyle name="Heading 3 3" xfId="88"/>
    <cellStyle name="Heading 3 4" xfId="100"/>
    <cellStyle name="Heading 4 2" xfId="36"/>
    <cellStyle name="Heading 4 3" xfId="89"/>
    <cellStyle name="Heading 4 4" xfId="101"/>
    <cellStyle name="Headings" xfId="53"/>
    <cellStyle name="Input 2" xfId="37"/>
    <cellStyle name="Input 2 2" xfId="47"/>
    <cellStyle name="Input 2 2 2" xfId="157"/>
    <cellStyle name="Input 2 2 3" xfId="152"/>
    <cellStyle name="Input 2 2 4" xfId="161"/>
    <cellStyle name="Input 2 2 5" xfId="175"/>
    <cellStyle name="Input 2 3" xfId="151"/>
    <cellStyle name="Input 2 4" xfId="164"/>
    <cellStyle name="Input 2 5" xfId="174"/>
    <cellStyle name="Input 2 6" xfId="178"/>
    <cellStyle name="Input 3" xfId="105"/>
    <cellStyle name="Linked Cell 2" xfId="38"/>
    <cellStyle name="Linked Cell 3" xfId="108"/>
    <cellStyle name="Neutral 2" xfId="39"/>
    <cellStyle name="Neutral 3" xfId="104"/>
    <cellStyle name="Normal" xfId="0" builtinId="0"/>
    <cellStyle name="Normal 10" xfId="81"/>
    <cellStyle name="Normal 10 2" xfId="300"/>
    <cellStyle name="Normal 10 3" xfId="301"/>
    <cellStyle name="Normal 10 4" xfId="299"/>
    <cellStyle name="Normal 11" xfId="84"/>
    <cellStyle name="Normal 11 2" xfId="94"/>
    <cellStyle name="Normal 11 2 2" xfId="304"/>
    <cellStyle name="Normal 11 2 3" xfId="303"/>
    <cellStyle name="Normal 11 3" xfId="305"/>
    <cellStyle name="Normal 11 4" xfId="302"/>
    <cellStyle name="Normal 12" xfId="93"/>
    <cellStyle name="Normal 12 2" xfId="306"/>
    <cellStyle name="Normal 12 2 2" xfId="307"/>
    <cellStyle name="Normal 12 3" xfId="308"/>
    <cellStyle name="Normal 12 3 2" xfId="309"/>
    <cellStyle name="Normal 13" xfId="95"/>
    <cellStyle name="Normal 13 2" xfId="310"/>
    <cellStyle name="Normal 14" xfId="188"/>
    <cellStyle name="Normal 14 2" xfId="311"/>
    <cellStyle name="Normal 15" xfId="193"/>
    <cellStyle name="Normal 15 2" xfId="312"/>
    <cellStyle name="Normal 16" xfId="195"/>
    <cellStyle name="Normal 16 2" xfId="313"/>
    <cellStyle name="Normal 17" xfId="202"/>
    <cellStyle name="Normal 17 2" xfId="314"/>
    <cellStyle name="Normal 18" xfId="203"/>
    <cellStyle name="Normal 18 2" xfId="316"/>
    <cellStyle name="Normal 18 2 2" xfId="317"/>
    <cellStyle name="Normal 18 3" xfId="315"/>
    <cellStyle name="Normal 19" xfId="204"/>
    <cellStyle name="Normal 19 2" xfId="318"/>
    <cellStyle name="Normal 2" xfId="40"/>
    <cellStyle name="Normal 2 2" xfId="60"/>
    <cellStyle name="Normal 2 2 10" xfId="253"/>
    <cellStyle name="Normal 2 2 11" xfId="252"/>
    <cellStyle name="Normal 2 2 2" xfId="70"/>
    <cellStyle name="Normal 2 2 2 2" xfId="255"/>
    <cellStyle name="Normal 2 2 2 2 2" xfId="256"/>
    <cellStyle name="Normal 2 2 2 2 3" xfId="257"/>
    <cellStyle name="Normal 2 2 2 3" xfId="258"/>
    <cellStyle name="Normal 2 2 2 3 2" xfId="259"/>
    <cellStyle name="Normal 2 2 2 3 3" xfId="260"/>
    <cellStyle name="Normal 2 2 2 4" xfId="261"/>
    <cellStyle name="Normal 2 2 2 4 2" xfId="262"/>
    <cellStyle name="Normal 2 2 2 4 3" xfId="250"/>
    <cellStyle name="Normal 2 2 2 4 4" xfId="263"/>
    <cellStyle name="Normal 2 2 2 5" xfId="264"/>
    <cellStyle name="Normal 2 2 2 5 2" xfId="265"/>
    <cellStyle name="Normal 2 2 2 6" xfId="266"/>
    <cellStyle name="Normal 2 2 2 7" xfId="267"/>
    <cellStyle name="Normal 2 2 2 8" xfId="254"/>
    <cellStyle name="Normal 2 2 3" xfId="69"/>
    <cellStyle name="Normal 2 2 3 2" xfId="269"/>
    <cellStyle name="Normal 2 2 3 3" xfId="270"/>
    <cellStyle name="Normal 2 2 3 4" xfId="444"/>
    <cellStyle name="Normal 2 2 3 5" xfId="268"/>
    <cellStyle name="Normal 2 2 4" xfId="76"/>
    <cellStyle name="Normal 2 2 4 2" xfId="272"/>
    <cellStyle name="Normal 2 2 4 3" xfId="273"/>
    <cellStyle name="Normal 2 2 4 4" xfId="271"/>
    <cellStyle name="Normal 2 2 5" xfId="92"/>
    <cellStyle name="Normal 2 2 5 2" xfId="275"/>
    <cellStyle name="Normal 2 2 5 3" xfId="276"/>
    <cellStyle name="Normal 2 2 5 4" xfId="274"/>
    <cellStyle name="Normal 2 2 6" xfId="68"/>
    <cellStyle name="Normal 2 2 6 2" xfId="237"/>
    <cellStyle name="Normal 2 2 6 2 2" xfId="278"/>
    <cellStyle name="Normal 2 2 6 3" xfId="246"/>
    <cellStyle name="Normal 2 2 6 3 2" xfId="279"/>
    <cellStyle name="Normal 2 2 6 4" xfId="247"/>
    <cellStyle name="Normal 2 2 6 4 2" xfId="280"/>
    <cellStyle name="Normal 2 2 6 5" xfId="248"/>
    <cellStyle name="Normal 2 2 6 6" xfId="277"/>
    <cellStyle name="Normal 2 2 7" xfId="179"/>
    <cellStyle name="Normal 2 2 7 2" xfId="282"/>
    <cellStyle name="Normal 2 2 7 3" xfId="281"/>
    <cellStyle name="Normal 2 2 8" xfId="283"/>
    <cellStyle name="Normal 2 2 9" xfId="284"/>
    <cellStyle name="Normal 2 3" xfId="58"/>
    <cellStyle name="Normal 2 3 2" xfId="61"/>
    <cellStyle name="Normal 2 3 2 2" xfId="141"/>
    <cellStyle name="Normal 2 3 2 3" xfId="285"/>
    <cellStyle name="Normal 2 3 3" xfId="67"/>
    <cellStyle name="Normal 2 3 4" xfId="319"/>
    <cellStyle name="Normal 2 4" xfId="63"/>
    <cellStyle name="Normal 2 4 2" xfId="66"/>
    <cellStyle name="Normal 2 4 2 2" xfId="321"/>
    <cellStyle name="Normal 2 4 3" xfId="320"/>
    <cellStyle name="Normal 2 5" xfId="74"/>
    <cellStyle name="Normal 2 5 2" xfId="443"/>
    <cellStyle name="Normal 2 6" xfId="90"/>
    <cellStyle name="Normal 2 7" xfId="211"/>
    <cellStyle name="Normal 2 8" xfId="251"/>
    <cellStyle name="Normal 20" xfId="205"/>
    <cellStyle name="Normal 21" xfId="206"/>
    <cellStyle name="Normal 22" xfId="207"/>
    <cellStyle name="Normal 23" xfId="208"/>
    <cellStyle name="Normal 24" xfId="209"/>
    <cellStyle name="Normal 25" xfId="210"/>
    <cellStyle name="Normal 26" xfId="214"/>
    <cellStyle name="Normal 27" xfId="215"/>
    <cellStyle name="Normal 28" xfId="216"/>
    <cellStyle name="Normal 29" xfId="217"/>
    <cellStyle name="Normal 3" xfId="2"/>
    <cellStyle name="Normal 3 2" xfId="59"/>
    <cellStyle name="Normal 3 2 2" xfId="73"/>
    <cellStyle name="Normal 3 2 3" xfId="322"/>
    <cellStyle name="Normal 3 2 4" xfId="287"/>
    <cellStyle name="Normal 3 3" xfId="71"/>
    <cellStyle name="Normal 3 3 2" xfId="289"/>
    <cellStyle name="Normal 3 3 3" xfId="323"/>
    <cellStyle name="Normal 3 3 4" xfId="288"/>
    <cellStyle name="Normal 3 4" xfId="140"/>
    <cellStyle name="Normal 3 4 2" xfId="325"/>
    <cellStyle name="Normal 3 4 3" xfId="326"/>
    <cellStyle name="Normal 3 4 4" xfId="324"/>
    <cellStyle name="Normal 3 5" xfId="236"/>
    <cellStyle name="Normal 3 5 2" xfId="328"/>
    <cellStyle name="Normal 3 5 3" xfId="329"/>
    <cellStyle name="Normal 3 5 4" xfId="330"/>
    <cellStyle name="Normal 3 5 4 2" xfId="331"/>
    <cellStyle name="Normal 3 5 5" xfId="327"/>
    <cellStyle name="Normal 3 6" xfId="332"/>
    <cellStyle name="Normal 3 7" xfId="286"/>
    <cellStyle name="Normal 30" xfId="218"/>
    <cellStyle name="Normal 31" xfId="219"/>
    <cellStyle name="Normal 32" xfId="220"/>
    <cellStyle name="Normal 33" xfId="221"/>
    <cellStyle name="Normal 34" xfId="222"/>
    <cellStyle name="Normal 35" xfId="223"/>
    <cellStyle name="Normal 36" xfId="224"/>
    <cellStyle name="Normal 37" xfId="225"/>
    <cellStyle name="Normal 38" xfId="226"/>
    <cellStyle name="Normal 39" xfId="227"/>
    <cellStyle name="Normal 4" xfId="57"/>
    <cellStyle name="Normal 4 10" xfId="199"/>
    <cellStyle name="Normal 4 10 2" xfId="333"/>
    <cellStyle name="Normal 4 11" xfId="200"/>
    <cellStyle name="Normal 4 12" xfId="201"/>
    <cellStyle name="Normal 4 13" xfId="213"/>
    <cellStyle name="Normal 4 14" xfId="235"/>
    <cellStyle name="Normal 4 15" xfId="290"/>
    <cellStyle name="Normal 4 2" xfId="80"/>
    <cellStyle name="Normal 4 2 2" xfId="292"/>
    <cellStyle name="Normal 4 2 2 2" xfId="334"/>
    <cellStyle name="Normal 4 2 2 2 2" xfId="335"/>
    <cellStyle name="Normal 4 2 2 3" xfId="336"/>
    <cellStyle name="Normal 4 2 3" xfId="337"/>
    <cellStyle name="Normal 4 2 4" xfId="291"/>
    <cellStyle name="Normal 4 3" xfId="97"/>
    <cellStyle name="Normal 4 3 2" xfId="294"/>
    <cellStyle name="Normal 4 3 2 2" xfId="338"/>
    <cellStyle name="Normal 4 3 3" xfId="339"/>
    <cellStyle name="Normal 4 3 4" xfId="293"/>
    <cellStyle name="Normal 4 4" xfId="64"/>
    <cellStyle name="Normal 4 4 2" xfId="187"/>
    <cellStyle name="Normal 4 4 2 2" xfId="341"/>
    <cellStyle name="Normal 4 4 3" xfId="240"/>
    <cellStyle name="Normal 4 4 3 2" xfId="342"/>
    <cellStyle name="Normal 4 4 4" xfId="185"/>
    <cellStyle name="Normal 4 4 4 2" xfId="344"/>
    <cellStyle name="Normal 4 4 4 3" xfId="343"/>
    <cellStyle name="Normal 4 4 5" xfId="243"/>
    <cellStyle name="Normal 4 4 6" xfId="340"/>
    <cellStyle name="Normal 4 5" xfId="142"/>
    <cellStyle name="Normal 4 5 2" xfId="190"/>
    <cellStyle name="Normal 4 5 3" xfId="241"/>
    <cellStyle name="Normal 4 5 4" xfId="186"/>
    <cellStyle name="Normal 4 5 5" xfId="244"/>
    <cellStyle name="Normal 4 6" xfId="191"/>
    <cellStyle name="Normal 4 6 2" xfId="345"/>
    <cellStyle name="Normal 4 7" xfId="192"/>
    <cellStyle name="Normal 4 7 2" xfId="346"/>
    <cellStyle name="Normal 4 8" xfId="197"/>
    <cellStyle name="Normal 4 8 2" xfId="347"/>
    <cellStyle name="Normal 4 9" xfId="198"/>
    <cellStyle name="Normal 4 9 2" xfId="348"/>
    <cellStyle name="Normal 40" xfId="228"/>
    <cellStyle name="Normal 41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8"/>
    <cellStyle name="Normal 48" xfId="239"/>
    <cellStyle name="Normal 49" xfId="249"/>
    <cellStyle name="Normal 5" xfId="62"/>
    <cellStyle name="Normal 5 2" xfId="65"/>
    <cellStyle name="Normal 5 2 2" xfId="212"/>
    <cellStyle name="Normal 5 2 2 2" xfId="349"/>
    <cellStyle name="Normal 5 2 2 3" xfId="350"/>
    <cellStyle name="Normal 5 2 3" xfId="245"/>
    <cellStyle name="Normal 5 2 4" xfId="184"/>
    <cellStyle name="Normal 5 2 5" xfId="242"/>
    <cellStyle name="Normal 5 2 6" xfId="351"/>
    <cellStyle name="Normal 5 3" xfId="139"/>
    <cellStyle name="Normal 5 3 2" xfId="352"/>
    <cellStyle name="Normal 5 3 3" xfId="353"/>
    <cellStyle name="Normal 5 3 4" xfId="354"/>
    <cellStyle name="Normal 5 3 4 2" xfId="355"/>
    <cellStyle name="Normal 5 4" xfId="356"/>
    <cellStyle name="Normal 5 4 2" xfId="357"/>
    <cellStyle name="Normal 5 4 2 2" xfId="358"/>
    <cellStyle name="Normal 5 5" xfId="359"/>
    <cellStyle name="Normal 5 5 2" xfId="360"/>
    <cellStyle name="Normal 5 5 2 2" xfId="361"/>
    <cellStyle name="Normal 5 6" xfId="362"/>
    <cellStyle name="Normal 5 6 2" xfId="363"/>
    <cellStyle name="Normal 5 7" xfId="295"/>
    <cellStyle name="Normal 6" xfId="75"/>
    <cellStyle name="Normal 6 10" xfId="364"/>
    <cellStyle name="Normal 6 11" xfId="296"/>
    <cellStyle name="Normal 6 2" xfId="82"/>
    <cellStyle name="Normal 6 2 2" xfId="365"/>
    <cellStyle name="Normal 6 2 2 2" xfId="366"/>
    <cellStyle name="Normal 6 2 2 2 2" xfId="367"/>
    <cellStyle name="Normal 6 2 2 2 2 2" xfId="368"/>
    <cellStyle name="Normal 6 2 2 2 3" xfId="369"/>
    <cellStyle name="Normal 6 2 2 3" xfId="370"/>
    <cellStyle name="Normal 6 2 2 3 2" xfId="371"/>
    <cellStyle name="Normal 6 2 2 3 2 2" xfId="372"/>
    <cellStyle name="Normal 6 2 2 3 3" xfId="373"/>
    <cellStyle name="Normal 6 2 2 4" xfId="374"/>
    <cellStyle name="Normal 6 2 2 4 2" xfId="375"/>
    <cellStyle name="Normal 6 2 2 5" xfId="376"/>
    <cellStyle name="Normal 6 2 3" xfId="377"/>
    <cellStyle name="Normal 6 2 3 2" xfId="378"/>
    <cellStyle name="Normal 6 2 3 2 2" xfId="379"/>
    <cellStyle name="Normal 6 2 3 3" xfId="380"/>
    <cellStyle name="Normal 6 2 4" xfId="381"/>
    <cellStyle name="Normal 6 2 4 2" xfId="382"/>
    <cellStyle name="Normal 6 2 4 2 2" xfId="383"/>
    <cellStyle name="Normal 6 2 4 3" xfId="384"/>
    <cellStyle name="Normal 6 2 5" xfId="385"/>
    <cellStyle name="Normal 6 2 5 2" xfId="386"/>
    <cellStyle name="Normal 6 2 6" xfId="387"/>
    <cellStyle name="Normal 6 2 7" xfId="388"/>
    <cellStyle name="Normal 6 2 8" xfId="297"/>
    <cellStyle name="Normal 6 3" xfId="138"/>
    <cellStyle name="Normal 6 3 2" xfId="390"/>
    <cellStyle name="Normal 6 3 2 2" xfId="391"/>
    <cellStyle name="Normal 6 3 2 2 2" xfId="392"/>
    <cellStyle name="Normal 6 3 2 3" xfId="393"/>
    <cellStyle name="Normal 6 3 3" xfId="394"/>
    <cellStyle name="Normal 6 3 3 2" xfId="395"/>
    <cellStyle name="Normal 6 3 3 2 2" xfId="396"/>
    <cellStyle name="Normal 6 3 3 3" xfId="397"/>
    <cellStyle name="Normal 6 3 4" xfId="398"/>
    <cellStyle name="Normal 6 3 4 2" xfId="399"/>
    <cellStyle name="Normal 6 3 5" xfId="400"/>
    <cellStyle name="Normal 6 3 6" xfId="389"/>
    <cellStyle name="Normal 6 4" xfId="401"/>
    <cellStyle name="Normal 6 4 2" xfId="402"/>
    <cellStyle name="Normal 6 4 2 2" xfId="403"/>
    <cellStyle name="Normal 6 4 3" xfId="404"/>
    <cellStyle name="Normal 6 5" xfId="405"/>
    <cellStyle name="Normal 6 5 2" xfId="406"/>
    <cellStyle name="Normal 6 5 2 2" xfId="407"/>
    <cellStyle name="Normal 6 5 3" xfId="408"/>
    <cellStyle name="Normal 6 6" xfId="409"/>
    <cellStyle name="Normal 6 6 2" xfId="410"/>
    <cellStyle name="Normal 6 6 3" xfId="411"/>
    <cellStyle name="Normal 6 7" xfId="412"/>
    <cellStyle name="Normal 6 8" xfId="413"/>
    <cellStyle name="Normal 6 9" xfId="414"/>
    <cellStyle name="Normal 7" xfId="77"/>
    <cellStyle name="Normal 7 2" xfId="83"/>
    <cellStyle name="Normal 7 2 2" xfId="415"/>
    <cellStyle name="Normal 7 3" xfId="416"/>
    <cellStyle name="Normal 7 3 2" xfId="417"/>
    <cellStyle name="Normal 7 4" xfId="418"/>
    <cellStyle name="Normal 7 5" xfId="419"/>
    <cellStyle name="Normal 7 6" xfId="298"/>
    <cellStyle name="Normal 8" xfId="79"/>
    <cellStyle name="Normal 8 2" xfId="421"/>
    <cellStyle name="Normal 8 2 2" xfId="422"/>
    <cellStyle name="Normal 8 2 2 2" xfId="423"/>
    <cellStyle name="Normal 8 2 3" xfId="424"/>
    <cellStyle name="Normal 8 2 3 2" xfId="425"/>
    <cellStyle name="Normal 8 2 4" xfId="426"/>
    <cellStyle name="Normal 8 3" xfId="427"/>
    <cellStyle name="Normal 8 3 2" xfId="428"/>
    <cellStyle name="Normal 8 3 2 2" xfId="429"/>
    <cellStyle name="Normal 8 3 3" xfId="430"/>
    <cellStyle name="Normal 8 4" xfId="431"/>
    <cellStyle name="Normal 8 5" xfId="432"/>
    <cellStyle name="Normal 8 6" xfId="420"/>
    <cellStyle name="Normal 9" xfId="78"/>
    <cellStyle name="Normal 9 2" xfId="433"/>
    <cellStyle name="Normal 9 2 2" xfId="434"/>
    <cellStyle name="Normal 9 2 2 2" xfId="435"/>
    <cellStyle name="Normal 9 2 3" xfId="436"/>
    <cellStyle name="Normal 9 3" xfId="437"/>
    <cellStyle name="Normal 9 3 2" xfId="438"/>
    <cellStyle name="Normal 9 4" xfId="439"/>
    <cellStyle name="Note 2" xfId="41"/>
    <cellStyle name="Note 2 2" xfId="48"/>
    <cellStyle name="Note 2 2 2" xfId="158"/>
    <cellStyle name="Note 2 2 3" xfId="173"/>
    <cellStyle name="Note 2 2 4" xfId="145"/>
    <cellStyle name="Note 2 2 5" xfId="163"/>
    <cellStyle name="Note 2 3" xfId="153"/>
    <cellStyle name="Note 2 4" xfId="165"/>
    <cellStyle name="Note 2 5" xfId="167"/>
    <cellStyle name="Note 2 6" xfId="148"/>
    <cellStyle name="Note 3" xfId="111"/>
    <cellStyle name="Output 2" xfId="42"/>
    <cellStyle name="Output 2 2" xfId="49"/>
    <cellStyle name="Output 2 2 2" xfId="159"/>
    <cellStyle name="Output 2 2 3" xfId="171"/>
    <cellStyle name="Output 2 2 4" xfId="146"/>
    <cellStyle name="Output 2 2 5" xfId="181"/>
    <cellStyle name="Output 2 3" xfId="154"/>
    <cellStyle name="Output 2 4" xfId="170"/>
    <cellStyle name="Output 2 5" xfId="177"/>
    <cellStyle name="Output 2 6" xfId="143"/>
    <cellStyle name="Output 3" xfId="106"/>
    <cellStyle name="Percent 2" xfId="440"/>
    <cellStyle name="Percent 2 2" xfId="441"/>
    <cellStyle name="Row_CategoryHeadings" xfId="54"/>
    <cellStyle name="Source" xfId="52"/>
    <cellStyle name="STYL1 - Style1" xfId="442"/>
    <cellStyle name="Table_Name" xfId="51"/>
    <cellStyle name="Title" xfId="1" builtinId="15" customBuiltin="1"/>
    <cellStyle name="Title 2" xfId="43"/>
    <cellStyle name="Title 3" xfId="91"/>
    <cellStyle name="Total 2" xfId="44"/>
    <cellStyle name="Total 2 2" xfId="50"/>
    <cellStyle name="Total 2 2 2" xfId="160"/>
    <cellStyle name="Total 2 2 3" xfId="172"/>
    <cellStyle name="Total 2 2 4" xfId="176"/>
    <cellStyle name="Total 2 2 5" xfId="144"/>
    <cellStyle name="Total 2 3" xfId="155"/>
    <cellStyle name="Total 2 4" xfId="166"/>
    <cellStyle name="Total 2 5" xfId="150"/>
    <cellStyle name="Total 2 6" xfId="169"/>
    <cellStyle name="Total 3" xfId="113"/>
    <cellStyle name="Warning Text 2" xfId="45"/>
    <cellStyle name="Warning Text 3" xfId="110"/>
    <cellStyle name="Warnings" xfId="56"/>
  </cellStyles>
  <dxfs count="32"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31"/>
      <tableStyleElement type="totalRow" dxfId="30"/>
      <tableStyleElement type="firstRowStripe" dxfId="29"/>
      <tableStyleElement type="firstColumnStripe" dxfId="28"/>
      <tableStyleElement type="firstSubtotalColumn" dxfId="27"/>
      <tableStyleElement type="firstSubtotalRow" dxfId="26"/>
      <tableStyleElement type="secondSubtotalRow" dxfId="25"/>
      <tableStyleElement type="firstRowSubheading" dxfId="24"/>
      <tableStyleElement type="secondRowSubheading" dxfId="23"/>
      <tableStyleElement type="pageFieldLabels" dxfId="22"/>
      <tableStyleElement type="pageFieldValues" dxfId="21"/>
    </tableStyle>
  </tableStyles>
  <colors>
    <mruColors>
      <color rgb="FF66FF33"/>
      <color rgb="FF3BFF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Police</a:t>
            </a:r>
          </a:p>
        </c:rich>
      </c:tx>
      <c:layout>
        <c:manualLayout>
          <c:xMode val="edge"/>
          <c:yMode val="edge"/>
          <c:x val="0.48719105041939686"/>
          <c:y val="1.89461184326338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932088908466865E-2"/>
          <c:y val="0.11889882772756974"/>
          <c:w val="0.85137287274574536"/>
          <c:h val="0.61096584539875654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Tables'!$B$17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Tables'!$C$17:$N$17</c:f>
              <c:numCache>
                <c:formatCode>General</c:formatCode>
                <c:ptCount val="12"/>
                <c:pt idx="0" formatCode="0.00">
                  <c:v>6.2</c:v>
                </c:pt>
                <c:pt idx="1">
                  <c:v>6.74</c:v>
                </c:pt>
                <c:pt idx="2">
                  <c:v>6.85</c:v>
                </c:pt>
                <c:pt idx="3">
                  <c:v>7.83</c:v>
                </c:pt>
                <c:pt idx="4">
                  <c:v>6.94</c:v>
                </c:pt>
                <c:pt idx="5" formatCode="0.00">
                  <c:v>7.46</c:v>
                </c:pt>
                <c:pt idx="6" formatCode="0.00">
                  <c:v>9.01</c:v>
                </c:pt>
                <c:pt idx="7">
                  <c:v>7.72</c:v>
                </c:pt>
                <c:pt idx="8">
                  <c:v>7.71</c:v>
                </c:pt>
                <c:pt idx="9">
                  <c:v>7.78</c:v>
                </c:pt>
                <c:pt idx="10">
                  <c:v>6.95</c:v>
                </c:pt>
                <c:pt idx="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C-404F-BF22-A29F58224A0A}"/>
            </c:ext>
          </c:extLst>
        </c:ser>
        <c:ser>
          <c:idx val="1"/>
          <c:order val="1"/>
          <c:tx>
            <c:strRef>
              <c:f>'Abs. Tables'!$B$18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Tables'!$C$18:$N$18</c:f>
              <c:numCache>
                <c:formatCode>General</c:formatCode>
                <c:ptCount val="12"/>
                <c:pt idx="0" formatCode="0.00">
                  <c:v>5.62</c:v>
                </c:pt>
                <c:pt idx="1">
                  <c:v>5.78</c:v>
                </c:pt>
                <c:pt idx="2">
                  <c:v>6.01</c:v>
                </c:pt>
                <c:pt idx="3">
                  <c:v>6.73</c:v>
                </c:pt>
                <c:pt idx="4">
                  <c:v>6.34</c:v>
                </c:pt>
                <c:pt idx="5" formatCode="0.00">
                  <c:v>6.29</c:v>
                </c:pt>
                <c:pt idx="6" formatCode="0.00">
                  <c:v>6.94</c:v>
                </c:pt>
                <c:pt idx="7">
                  <c:v>6.6</c:v>
                </c:pt>
                <c:pt idx="8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C-404F-BF22-A29F58224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85472"/>
        <c:axId val="132760704"/>
      </c:lineChart>
      <c:catAx>
        <c:axId val="132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760704"/>
        <c:crosses val="autoZero"/>
        <c:auto val="1"/>
        <c:lblAlgn val="ctr"/>
        <c:lblOffset val="100"/>
        <c:noMultiLvlLbl val="0"/>
      </c:catAx>
      <c:valAx>
        <c:axId val="13276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8547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Police</a:t>
            </a:r>
          </a:p>
        </c:rich>
      </c:tx>
      <c:layout>
        <c:manualLayout>
          <c:xMode val="edge"/>
          <c:yMode val="edge"/>
          <c:x val="0.48719105041939686"/>
          <c:y val="1.89461184326338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932088908466865E-2"/>
          <c:y val="0.11889882772756974"/>
          <c:w val="0.85137287274574536"/>
          <c:h val="0.61096584539875654"/>
        </c:manualLayout>
      </c:layout>
      <c:lineChart>
        <c:grouping val="standard"/>
        <c:varyColors val="0"/>
        <c:ser>
          <c:idx val="0"/>
          <c:order val="0"/>
          <c:tx>
            <c:strRef>
              <c:f>'[1]Abs. Tables'!$B$17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'[1]Abs.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'[1]Abs. Tables'!$C$17:$N$17</c:f>
              <c:numCache>
                <c:formatCode>General</c:formatCode>
                <c:ptCount val="12"/>
                <c:pt idx="0">
                  <c:v>6.2</c:v>
                </c:pt>
                <c:pt idx="1">
                  <c:v>6.74</c:v>
                </c:pt>
                <c:pt idx="2">
                  <c:v>6.85</c:v>
                </c:pt>
                <c:pt idx="3">
                  <c:v>7.83</c:v>
                </c:pt>
                <c:pt idx="4">
                  <c:v>6.94</c:v>
                </c:pt>
                <c:pt idx="5">
                  <c:v>7.46</c:v>
                </c:pt>
                <c:pt idx="6">
                  <c:v>9.01</c:v>
                </c:pt>
                <c:pt idx="7">
                  <c:v>7.72</c:v>
                </c:pt>
                <c:pt idx="8">
                  <c:v>7.71</c:v>
                </c:pt>
                <c:pt idx="9">
                  <c:v>7.78</c:v>
                </c:pt>
                <c:pt idx="10">
                  <c:v>6.95</c:v>
                </c:pt>
                <c:pt idx="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014-A706-9AD9EEA59D20}"/>
            </c:ext>
          </c:extLst>
        </c:ser>
        <c:ser>
          <c:idx val="1"/>
          <c:order val="1"/>
          <c:tx>
            <c:strRef>
              <c:f>'[1]Abs. Tables'!$B$18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'[1]Abs.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'[1]Abs. Tables'!$C$18:$N$18</c:f>
              <c:numCache>
                <c:formatCode>General</c:formatCode>
                <c:ptCount val="12"/>
                <c:pt idx="0">
                  <c:v>5.62</c:v>
                </c:pt>
                <c:pt idx="1">
                  <c:v>5.78</c:v>
                </c:pt>
                <c:pt idx="2">
                  <c:v>6.01</c:v>
                </c:pt>
                <c:pt idx="3">
                  <c:v>6.73</c:v>
                </c:pt>
                <c:pt idx="4">
                  <c:v>6.34</c:v>
                </c:pt>
                <c:pt idx="5">
                  <c:v>6.29</c:v>
                </c:pt>
                <c:pt idx="6">
                  <c:v>6.94</c:v>
                </c:pt>
                <c:pt idx="7">
                  <c:v>6.6</c:v>
                </c:pt>
                <c:pt idx="8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014-A706-9AD9EEA59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85472"/>
        <c:axId val="132760704"/>
      </c:lineChart>
      <c:catAx>
        <c:axId val="132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760704"/>
        <c:crosses val="autoZero"/>
        <c:auto val="1"/>
        <c:lblAlgn val="ctr"/>
        <c:lblOffset val="100"/>
        <c:noMultiLvlLbl val="0"/>
      </c:catAx>
      <c:valAx>
        <c:axId val="1327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8547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Staff (exc PCSO)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242520762933384E-2"/>
          <c:y val="0.1388888888888889"/>
          <c:w val="0.90609408936819247"/>
          <c:h val="0.64757108486439197"/>
        </c:manualLayout>
      </c:layout>
      <c:lineChart>
        <c:grouping val="standard"/>
        <c:varyColors val="0"/>
        <c:ser>
          <c:idx val="0"/>
          <c:order val="0"/>
          <c:tx>
            <c:strRef>
              <c:f>'[1]Abs. Tables'!$B$24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'[1]Abs.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'[1]Abs. Tables'!$C$24:$N$24</c:f>
              <c:numCache>
                <c:formatCode>General</c:formatCode>
                <c:ptCount val="12"/>
                <c:pt idx="0">
                  <c:v>4.22</c:v>
                </c:pt>
                <c:pt idx="1">
                  <c:v>3.87</c:v>
                </c:pt>
                <c:pt idx="2">
                  <c:v>4.08</c:v>
                </c:pt>
                <c:pt idx="3">
                  <c:v>4.8499999999999996</c:v>
                </c:pt>
                <c:pt idx="4">
                  <c:v>5.14</c:v>
                </c:pt>
                <c:pt idx="5">
                  <c:v>4.92</c:v>
                </c:pt>
                <c:pt idx="6">
                  <c:v>6.55</c:v>
                </c:pt>
                <c:pt idx="7">
                  <c:v>6.45</c:v>
                </c:pt>
                <c:pt idx="8">
                  <c:v>7.49</c:v>
                </c:pt>
                <c:pt idx="9">
                  <c:v>8.16</c:v>
                </c:pt>
                <c:pt idx="10">
                  <c:v>6.75</c:v>
                </c:pt>
                <c:pt idx="11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8-480C-A8EE-2957286C1BCA}"/>
            </c:ext>
          </c:extLst>
        </c:ser>
        <c:ser>
          <c:idx val="1"/>
          <c:order val="1"/>
          <c:tx>
            <c:strRef>
              <c:f>'[1]Abs. Tables'!$B$25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'[1]Abs.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'[1]Abs. Tables'!$C$25:$N$25</c:f>
              <c:numCache>
                <c:formatCode>General</c:formatCode>
                <c:ptCount val="12"/>
                <c:pt idx="0">
                  <c:v>5.14</c:v>
                </c:pt>
                <c:pt idx="1">
                  <c:v>5.57</c:v>
                </c:pt>
                <c:pt idx="2">
                  <c:v>5.09</c:v>
                </c:pt>
                <c:pt idx="3">
                  <c:v>5.08</c:v>
                </c:pt>
                <c:pt idx="4">
                  <c:v>4.68</c:v>
                </c:pt>
                <c:pt idx="5">
                  <c:v>5.71</c:v>
                </c:pt>
                <c:pt idx="6">
                  <c:v>6.91</c:v>
                </c:pt>
                <c:pt idx="7">
                  <c:v>6.43</c:v>
                </c:pt>
                <c:pt idx="8">
                  <c:v>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8-480C-A8EE-2957286C1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6240"/>
        <c:axId val="155868160"/>
      </c:lineChart>
      <c:catAx>
        <c:axId val="155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68160"/>
        <c:crosses val="autoZero"/>
        <c:auto val="1"/>
        <c:lblAlgn val="ctr"/>
        <c:lblOffset val="100"/>
        <c:noMultiLvlLbl val="0"/>
      </c:catAx>
      <c:valAx>
        <c:axId val="1558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6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PCSO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6491688538933"/>
          <c:y val="0.1397255689424364"/>
          <c:w val="0.86577952755905507"/>
          <c:h val="0.64673443775100392"/>
        </c:manualLayout>
      </c:layout>
      <c:lineChart>
        <c:grouping val="standard"/>
        <c:varyColors val="0"/>
        <c:ser>
          <c:idx val="0"/>
          <c:order val="0"/>
          <c:tx>
            <c:strRef>
              <c:f>'[1]Abs. Tables'!$B$31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'[1]Abs.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'[1]Abs. Tables'!$C$31:$N$31</c:f>
              <c:numCache>
                <c:formatCode>General</c:formatCode>
                <c:ptCount val="12"/>
                <c:pt idx="0">
                  <c:v>0.74</c:v>
                </c:pt>
                <c:pt idx="1">
                  <c:v>2.04</c:v>
                </c:pt>
                <c:pt idx="2">
                  <c:v>2.93</c:v>
                </c:pt>
                <c:pt idx="3">
                  <c:v>4.22</c:v>
                </c:pt>
                <c:pt idx="4">
                  <c:v>5.47</c:v>
                </c:pt>
                <c:pt idx="5">
                  <c:v>6.71</c:v>
                </c:pt>
                <c:pt idx="6">
                  <c:v>8.16</c:v>
                </c:pt>
                <c:pt idx="7">
                  <c:v>9.5299999999999994</c:v>
                </c:pt>
                <c:pt idx="8">
                  <c:v>11.36</c:v>
                </c:pt>
                <c:pt idx="9">
                  <c:v>11.94</c:v>
                </c:pt>
                <c:pt idx="10">
                  <c:v>8.4499999999999993</c:v>
                </c:pt>
                <c:pt idx="1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4-4F93-A462-350AB658A540}"/>
            </c:ext>
          </c:extLst>
        </c:ser>
        <c:ser>
          <c:idx val="1"/>
          <c:order val="1"/>
          <c:tx>
            <c:strRef>
              <c:f>'[1]Abs. Tables'!$B$32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'[1]Abs.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'[1]Abs. Tables'!$C$32:$N$32</c:f>
              <c:numCache>
                <c:formatCode>General</c:formatCode>
                <c:ptCount val="12"/>
                <c:pt idx="0">
                  <c:v>1.18</c:v>
                </c:pt>
                <c:pt idx="1">
                  <c:v>2.66</c:v>
                </c:pt>
                <c:pt idx="2">
                  <c:v>4.12</c:v>
                </c:pt>
                <c:pt idx="3">
                  <c:v>5.46</c:v>
                </c:pt>
                <c:pt idx="4">
                  <c:v>6.4</c:v>
                </c:pt>
                <c:pt idx="5">
                  <c:v>6.98</c:v>
                </c:pt>
                <c:pt idx="6">
                  <c:v>7.71</c:v>
                </c:pt>
                <c:pt idx="7">
                  <c:v>8.24</c:v>
                </c:pt>
                <c:pt idx="8">
                  <c:v>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4-4F93-A462-350AB658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88832"/>
        <c:axId val="172890368"/>
      </c:lineChart>
      <c:catAx>
        <c:axId val="1728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90368"/>
        <c:crosses val="autoZero"/>
        <c:auto val="1"/>
        <c:lblAlgn val="ctr"/>
        <c:lblOffset val="100"/>
        <c:noMultiLvlLbl val="0"/>
      </c:catAx>
      <c:valAx>
        <c:axId val="17289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8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'Abs. Tables'!$C$125</c:f>
              <c:strCache>
                <c:ptCount val="1"/>
                <c:pt idx="0">
                  <c:v>30/09/2018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789725209080045E-3"/>
                  <c:y val="3.1520874761359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5A-4B45-BB4C-ACB256FA6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'[1]Abs. Tables'!$C$131:$C$133</c:f>
              <c:numCache>
                <c:formatCode>General</c:formatCode>
                <c:ptCount val="3"/>
                <c:pt idx="0">
                  <c:v>411</c:v>
                </c:pt>
                <c:pt idx="1">
                  <c:v>72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A-4B45-BB4C-ACB256FA6FD9}"/>
            </c:ext>
          </c:extLst>
        </c:ser>
        <c:ser>
          <c:idx val="1"/>
          <c:order val="1"/>
          <c:tx>
            <c:strRef>
              <c:f>'Abs. Tables'!$D$125</c:f>
              <c:strCache>
                <c:ptCount val="1"/>
                <c:pt idx="0">
                  <c:v>31/12/2018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'[1]Abs. Tables'!$D$131:$D$133</c:f>
              <c:numCache>
                <c:formatCode>General</c:formatCode>
                <c:ptCount val="3"/>
                <c:pt idx="0">
                  <c:v>410</c:v>
                </c:pt>
                <c:pt idx="1">
                  <c:v>74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A-4B45-BB4C-ACB256FA6F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06112"/>
        <c:axId val="102907904"/>
      </c:barChart>
      <c:catAx>
        <c:axId val="102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0611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Staff (exc PCSO)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3242520762933384E-2"/>
          <c:y val="0.1388888888888889"/>
          <c:w val="0.90609408936819247"/>
          <c:h val="0.64757108486439197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Tables'!$B$24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Tables'!$C$24:$N$24</c:f>
              <c:numCache>
                <c:formatCode>0.00</c:formatCode>
                <c:ptCount val="12"/>
                <c:pt idx="0">
                  <c:v>4.22</c:v>
                </c:pt>
                <c:pt idx="1">
                  <c:v>3.87</c:v>
                </c:pt>
                <c:pt idx="2">
                  <c:v>4.08</c:v>
                </c:pt>
                <c:pt idx="3">
                  <c:v>4.8499999999999996</c:v>
                </c:pt>
                <c:pt idx="4">
                  <c:v>5.14</c:v>
                </c:pt>
                <c:pt idx="5">
                  <c:v>4.92</c:v>
                </c:pt>
                <c:pt idx="6">
                  <c:v>6.55</c:v>
                </c:pt>
                <c:pt idx="7">
                  <c:v>6.45</c:v>
                </c:pt>
                <c:pt idx="8">
                  <c:v>7.49</c:v>
                </c:pt>
                <c:pt idx="9">
                  <c:v>8.16</c:v>
                </c:pt>
                <c:pt idx="10">
                  <c:v>6.75</c:v>
                </c:pt>
                <c:pt idx="11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6-4FEB-8C41-3DB593E23389}"/>
            </c:ext>
          </c:extLst>
        </c:ser>
        <c:ser>
          <c:idx val="1"/>
          <c:order val="1"/>
          <c:tx>
            <c:strRef>
              <c:f>'Abs. Tables'!$B$25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Tables'!$C$25:$N$25</c:f>
              <c:numCache>
                <c:formatCode>0.00</c:formatCode>
                <c:ptCount val="12"/>
                <c:pt idx="0">
                  <c:v>5.14</c:v>
                </c:pt>
                <c:pt idx="1">
                  <c:v>5.57</c:v>
                </c:pt>
                <c:pt idx="2">
                  <c:v>5.09</c:v>
                </c:pt>
                <c:pt idx="3">
                  <c:v>5.08</c:v>
                </c:pt>
                <c:pt idx="4">
                  <c:v>4.68</c:v>
                </c:pt>
                <c:pt idx="5">
                  <c:v>5.71</c:v>
                </c:pt>
                <c:pt idx="6">
                  <c:v>6.91</c:v>
                </c:pt>
                <c:pt idx="7">
                  <c:v>6.43</c:v>
                </c:pt>
                <c:pt idx="8">
                  <c:v>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6-4FEB-8C41-3DB593E2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6240"/>
        <c:axId val="155868160"/>
      </c:lineChart>
      <c:catAx>
        <c:axId val="155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68160"/>
        <c:crosses val="autoZero"/>
        <c:auto val="1"/>
        <c:lblAlgn val="ctr"/>
        <c:lblOffset val="100"/>
        <c:noMultiLvlLbl val="0"/>
      </c:catAx>
      <c:valAx>
        <c:axId val="15586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5866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PCSO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6491688538933"/>
          <c:y val="0.1397255689424364"/>
          <c:w val="0.86577952755905507"/>
          <c:h val="0.64673443775100392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Tables'!$B$31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Tables'!$C$31:$N$31</c:f>
              <c:numCache>
                <c:formatCode>0.00</c:formatCode>
                <c:ptCount val="12"/>
                <c:pt idx="0">
                  <c:v>0.74</c:v>
                </c:pt>
                <c:pt idx="1">
                  <c:v>2.04</c:v>
                </c:pt>
                <c:pt idx="2">
                  <c:v>2.93</c:v>
                </c:pt>
                <c:pt idx="3">
                  <c:v>4.22</c:v>
                </c:pt>
                <c:pt idx="4">
                  <c:v>5.47</c:v>
                </c:pt>
                <c:pt idx="5">
                  <c:v>6.71</c:v>
                </c:pt>
                <c:pt idx="6">
                  <c:v>8.16</c:v>
                </c:pt>
                <c:pt idx="7">
                  <c:v>9.5299999999999994</c:v>
                </c:pt>
                <c:pt idx="8">
                  <c:v>11.36</c:v>
                </c:pt>
                <c:pt idx="9">
                  <c:v>11.94</c:v>
                </c:pt>
                <c:pt idx="10">
                  <c:v>8.4499999999999993</c:v>
                </c:pt>
                <c:pt idx="1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4-4E4A-8E8D-5C1705210BDD}"/>
            </c:ext>
          </c:extLst>
        </c:ser>
        <c:ser>
          <c:idx val="1"/>
          <c:order val="1"/>
          <c:tx>
            <c:strRef>
              <c:f>'Abs. Tables'!$B$32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Tables'!$C$32:$N$32</c:f>
              <c:numCache>
                <c:formatCode>0.00</c:formatCode>
                <c:ptCount val="12"/>
                <c:pt idx="0">
                  <c:v>1.18</c:v>
                </c:pt>
                <c:pt idx="1">
                  <c:v>2.66</c:v>
                </c:pt>
                <c:pt idx="2">
                  <c:v>4.12</c:v>
                </c:pt>
                <c:pt idx="3">
                  <c:v>5.46</c:v>
                </c:pt>
                <c:pt idx="4">
                  <c:v>6.4</c:v>
                </c:pt>
                <c:pt idx="5">
                  <c:v>6.98</c:v>
                </c:pt>
                <c:pt idx="6">
                  <c:v>7.71</c:v>
                </c:pt>
                <c:pt idx="7">
                  <c:v>8.24</c:v>
                </c:pt>
                <c:pt idx="8">
                  <c:v>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4-4E4A-8E8D-5C170521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88832"/>
        <c:axId val="172890368"/>
      </c:lineChart>
      <c:catAx>
        <c:axId val="1728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90368"/>
        <c:crosses val="autoZero"/>
        <c:auto val="1"/>
        <c:lblAlgn val="ctr"/>
        <c:lblOffset val="100"/>
        <c:noMultiLvlLbl val="0"/>
      </c:catAx>
      <c:valAx>
        <c:axId val="17289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88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'Abs. Tables'!$C$125</c:f>
              <c:strCache>
                <c:ptCount val="1"/>
                <c:pt idx="0">
                  <c:v>30/09/2018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789725209080045E-3"/>
                  <c:y val="3.1520874761359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8-467B-ABC5-0237F3395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'[1]Abs. Tables'!$C$131:$C$133</c:f>
              <c:numCache>
                <c:formatCode>General</c:formatCode>
                <c:ptCount val="3"/>
                <c:pt idx="0">
                  <c:v>411</c:v>
                </c:pt>
                <c:pt idx="1">
                  <c:v>72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8-467B-ABC5-0237F3395E5C}"/>
            </c:ext>
          </c:extLst>
        </c:ser>
        <c:ser>
          <c:idx val="1"/>
          <c:order val="1"/>
          <c:tx>
            <c:strRef>
              <c:f>'Abs. Tables'!$D$125</c:f>
              <c:strCache>
                <c:ptCount val="1"/>
                <c:pt idx="0">
                  <c:v>31/12/2018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'[1]Abs. Tables'!$D$131:$D$133</c:f>
              <c:numCache>
                <c:formatCode>General</c:formatCode>
                <c:ptCount val="3"/>
                <c:pt idx="0">
                  <c:v>410</c:v>
                </c:pt>
                <c:pt idx="1">
                  <c:v>74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8-467B-ABC5-0237F3395E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06112"/>
        <c:axId val="102907904"/>
      </c:barChart>
      <c:catAx>
        <c:axId val="102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0611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Police</a:t>
            </a:r>
          </a:p>
        </c:rich>
      </c:tx>
      <c:layout>
        <c:manualLayout>
          <c:xMode val="edge"/>
          <c:yMode val="edge"/>
          <c:x val="0.48719105041939686"/>
          <c:y val="1.89461184326338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932088908466865E-2"/>
          <c:y val="0.11889882772756974"/>
          <c:w val="0.85137287274574536"/>
          <c:h val="0.61096584539875654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Tables'!$B$17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Tables'!$C$17:$N$17</c:f>
              <c:numCache>
                <c:formatCode>General</c:formatCode>
                <c:ptCount val="12"/>
                <c:pt idx="0" formatCode="0.00">
                  <c:v>6.2</c:v>
                </c:pt>
                <c:pt idx="1">
                  <c:v>6.74</c:v>
                </c:pt>
                <c:pt idx="2">
                  <c:v>6.85</c:v>
                </c:pt>
                <c:pt idx="3">
                  <c:v>7.83</c:v>
                </c:pt>
                <c:pt idx="4">
                  <c:v>6.94</c:v>
                </c:pt>
                <c:pt idx="5" formatCode="0.00">
                  <c:v>7.46</c:v>
                </c:pt>
                <c:pt idx="6" formatCode="0.00">
                  <c:v>9.01</c:v>
                </c:pt>
                <c:pt idx="7">
                  <c:v>7.72</c:v>
                </c:pt>
                <c:pt idx="8">
                  <c:v>7.71</c:v>
                </c:pt>
                <c:pt idx="9">
                  <c:v>7.78</c:v>
                </c:pt>
                <c:pt idx="10">
                  <c:v>6.95</c:v>
                </c:pt>
                <c:pt idx="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2-474C-B9CB-2FB22004FCAD}"/>
            </c:ext>
          </c:extLst>
        </c:ser>
        <c:ser>
          <c:idx val="1"/>
          <c:order val="1"/>
          <c:tx>
            <c:strRef>
              <c:f>'Abs. Tables'!$B$18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Tables'!$C$18:$N$18</c:f>
              <c:numCache>
                <c:formatCode>General</c:formatCode>
                <c:ptCount val="12"/>
                <c:pt idx="0" formatCode="0.00">
                  <c:v>5.62</c:v>
                </c:pt>
                <c:pt idx="1">
                  <c:v>5.78</c:v>
                </c:pt>
                <c:pt idx="2">
                  <c:v>6.01</c:v>
                </c:pt>
                <c:pt idx="3">
                  <c:v>6.73</c:v>
                </c:pt>
                <c:pt idx="4">
                  <c:v>6.34</c:v>
                </c:pt>
                <c:pt idx="5" formatCode="0.00">
                  <c:v>6.29</c:v>
                </c:pt>
                <c:pt idx="6" formatCode="0.00">
                  <c:v>6.94</c:v>
                </c:pt>
                <c:pt idx="7">
                  <c:v>6.6</c:v>
                </c:pt>
                <c:pt idx="8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2-474C-B9CB-2FB22004F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85472"/>
        <c:axId val="132760704"/>
      </c:lineChart>
      <c:catAx>
        <c:axId val="132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760704"/>
        <c:crosses val="autoZero"/>
        <c:auto val="1"/>
        <c:lblAlgn val="ctr"/>
        <c:lblOffset val="100"/>
        <c:noMultiLvlLbl val="0"/>
      </c:catAx>
      <c:valAx>
        <c:axId val="13276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8547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Staff (exc PCSO)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242520762933384E-2"/>
          <c:y val="0.1388888888888889"/>
          <c:w val="0.90609408936819247"/>
          <c:h val="0.64757108486439197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Tables'!$B$24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Tables'!$C$24:$N$24</c:f>
              <c:numCache>
                <c:formatCode>0.00</c:formatCode>
                <c:ptCount val="12"/>
                <c:pt idx="0">
                  <c:v>4.22</c:v>
                </c:pt>
                <c:pt idx="1">
                  <c:v>3.87</c:v>
                </c:pt>
                <c:pt idx="2">
                  <c:v>4.08</c:v>
                </c:pt>
                <c:pt idx="3">
                  <c:v>4.8499999999999996</c:v>
                </c:pt>
                <c:pt idx="4">
                  <c:v>5.14</c:v>
                </c:pt>
                <c:pt idx="5">
                  <c:v>4.92</c:v>
                </c:pt>
                <c:pt idx="6">
                  <c:v>6.55</c:v>
                </c:pt>
                <c:pt idx="7">
                  <c:v>6.45</c:v>
                </c:pt>
                <c:pt idx="8">
                  <c:v>7.49</c:v>
                </c:pt>
                <c:pt idx="9">
                  <c:v>8.16</c:v>
                </c:pt>
                <c:pt idx="10">
                  <c:v>6.75</c:v>
                </c:pt>
                <c:pt idx="11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2-4908-AAB6-347A2D8EBA98}"/>
            </c:ext>
          </c:extLst>
        </c:ser>
        <c:ser>
          <c:idx val="1"/>
          <c:order val="1"/>
          <c:tx>
            <c:strRef>
              <c:f>'Abs. Tables'!$B$25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Tables'!$C$25:$N$25</c:f>
              <c:numCache>
                <c:formatCode>0.00</c:formatCode>
                <c:ptCount val="12"/>
                <c:pt idx="0">
                  <c:v>5.14</c:v>
                </c:pt>
                <c:pt idx="1">
                  <c:v>5.57</c:v>
                </c:pt>
                <c:pt idx="2">
                  <c:v>5.09</c:v>
                </c:pt>
                <c:pt idx="3">
                  <c:v>5.08</c:v>
                </c:pt>
                <c:pt idx="4">
                  <c:v>4.68</c:v>
                </c:pt>
                <c:pt idx="5">
                  <c:v>5.71</c:v>
                </c:pt>
                <c:pt idx="6">
                  <c:v>6.91</c:v>
                </c:pt>
                <c:pt idx="7">
                  <c:v>6.43</c:v>
                </c:pt>
                <c:pt idx="8">
                  <c:v>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2-4908-AAB6-347A2D8EB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6240"/>
        <c:axId val="155868160"/>
      </c:lineChart>
      <c:catAx>
        <c:axId val="155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68160"/>
        <c:crosses val="autoZero"/>
        <c:auto val="1"/>
        <c:lblAlgn val="ctr"/>
        <c:lblOffset val="100"/>
        <c:noMultiLvlLbl val="0"/>
      </c:catAx>
      <c:valAx>
        <c:axId val="15586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586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PCSO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6491688538933"/>
          <c:y val="0.1397255689424364"/>
          <c:w val="0.86577952755905507"/>
          <c:h val="0.64673443775100392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Tables'!$B$31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Tables'!$C$31:$N$31</c:f>
              <c:numCache>
                <c:formatCode>0.00</c:formatCode>
                <c:ptCount val="12"/>
                <c:pt idx="0">
                  <c:v>0.74</c:v>
                </c:pt>
                <c:pt idx="1">
                  <c:v>2.04</c:v>
                </c:pt>
                <c:pt idx="2">
                  <c:v>2.93</c:v>
                </c:pt>
                <c:pt idx="3">
                  <c:v>4.22</c:v>
                </c:pt>
                <c:pt idx="4">
                  <c:v>5.47</c:v>
                </c:pt>
                <c:pt idx="5">
                  <c:v>6.71</c:v>
                </c:pt>
                <c:pt idx="6">
                  <c:v>8.16</c:v>
                </c:pt>
                <c:pt idx="7">
                  <c:v>9.5299999999999994</c:v>
                </c:pt>
                <c:pt idx="8">
                  <c:v>11.36</c:v>
                </c:pt>
                <c:pt idx="9">
                  <c:v>11.94</c:v>
                </c:pt>
                <c:pt idx="10">
                  <c:v>8.4499999999999993</c:v>
                </c:pt>
                <c:pt idx="1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5-4FD5-9174-181073274A31}"/>
            </c:ext>
          </c:extLst>
        </c:ser>
        <c:ser>
          <c:idx val="1"/>
          <c:order val="1"/>
          <c:tx>
            <c:strRef>
              <c:f>'Abs. Tables'!$B$32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Tables'!$C$32:$N$32</c:f>
              <c:numCache>
                <c:formatCode>0.00</c:formatCode>
                <c:ptCount val="12"/>
                <c:pt idx="0">
                  <c:v>1.18</c:v>
                </c:pt>
                <c:pt idx="1">
                  <c:v>2.66</c:v>
                </c:pt>
                <c:pt idx="2">
                  <c:v>4.12</c:v>
                </c:pt>
                <c:pt idx="3">
                  <c:v>5.46</c:v>
                </c:pt>
                <c:pt idx="4">
                  <c:v>6.4</c:v>
                </c:pt>
                <c:pt idx="5">
                  <c:v>6.98</c:v>
                </c:pt>
                <c:pt idx="6">
                  <c:v>7.71</c:v>
                </c:pt>
                <c:pt idx="7">
                  <c:v>8.24</c:v>
                </c:pt>
                <c:pt idx="8">
                  <c:v>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5-4FD5-9174-18107327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88832"/>
        <c:axId val="172890368"/>
      </c:lineChart>
      <c:catAx>
        <c:axId val="1728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90368"/>
        <c:crosses val="autoZero"/>
        <c:auto val="1"/>
        <c:lblAlgn val="ctr"/>
        <c:lblOffset val="100"/>
        <c:noMultiLvlLbl val="0"/>
      </c:catAx>
      <c:valAx>
        <c:axId val="17289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'Abs. Tables'!$C$125</c:f>
              <c:strCache>
                <c:ptCount val="1"/>
                <c:pt idx="0">
                  <c:v>30/09/2018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789725209080045E-3"/>
                  <c:y val="3.1520874761359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5-487C-94C8-368A787CF0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'Abs. Tables'!$C$131:$C$133</c:f>
              <c:numCache>
                <c:formatCode>General</c:formatCode>
                <c:ptCount val="3"/>
                <c:pt idx="0">
                  <c:v>411</c:v>
                </c:pt>
                <c:pt idx="1">
                  <c:v>72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5-487C-94C8-368A787CF074}"/>
            </c:ext>
          </c:extLst>
        </c:ser>
        <c:ser>
          <c:idx val="1"/>
          <c:order val="1"/>
          <c:tx>
            <c:strRef>
              <c:f>'Abs. Tables'!$D$125</c:f>
              <c:strCache>
                <c:ptCount val="1"/>
                <c:pt idx="0">
                  <c:v>31/12/2018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'Abs. Tables'!$D$131:$D$133</c:f>
              <c:numCache>
                <c:formatCode>General</c:formatCode>
                <c:ptCount val="3"/>
                <c:pt idx="0">
                  <c:v>410</c:v>
                </c:pt>
                <c:pt idx="1">
                  <c:v>74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5-487C-94C8-368A787CF0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06112"/>
        <c:axId val="102907904"/>
      </c:barChart>
      <c:catAx>
        <c:axId val="102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0611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'[1]Abs. Tables'!$C$125</c:f>
              <c:strCache>
                <c:ptCount val="1"/>
                <c:pt idx="0">
                  <c:v>43373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789725209080045E-3"/>
                  <c:y val="3.1520874761359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F-4DC9-A664-15C962AC6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'[1]Abs. Tables'!$C$131:$C$133</c:f>
              <c:numCache>
                <c:formatCode>General</c:formatCode>
                <c:ptCount val="3"/>
                <c:pt idx="0">
                  <c:v>411</c:v>
                </c:pt>
                <c:pt idx="1">
                  <c:v>72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F-4DC9-A664-15C962AC624F}"/>
            </c:ext>
          </c:extLst>
        </c:ser>
        <c:ser>
          <c:idx val="1"/>
          <c:order val="1"/>
          <c:tx>
            <c:strRef>
              <c:f>'[1]Abs. Tables'!$D$125</c:f>
              <c:strCache>
                <c:ptCount val="1"/>
                <c:pt idx="0">
                  <c:v>43465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'[1]Abs. Tables'!$B$131:$B$133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'[1]Abs. Tables'!$D$131:$D$133</c:f>
              <c:numCache>
                <c:formatCode>General</c:formatCode>
                <c:ptCount val="3"/>
                <c:pt idx="0">
                  <c:v>410</c:v>
                </c:pt>
                <c:pt idx="1">
                  <c:v>74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F-4DC9-A664-15C962AC62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06112"/>
        <c:axId val="102907904"/>
      </c:barChart>
      <c:catAx>
        <c:axId val="102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0611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chart" Target="../charts/chart2.xml"/><Relationship Id="rId7" Type="http://schemas.openxmlformats.org/officeDocument/2006/relationships/image" Target="../media/image4.emf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15</xdr:row>
      <xdr:rowOff>22412</xdr:rowOff>
    </xdr:from>
    <xdr:to>
      <xdr:col>4</xdr:col>
      <xdr:colOff>78900</xdr:colOff>
      <xdr:row>15</xdr:row>
      <xdr:rowOff>324972</xdr:rowOff>
    </xdr:to>
    <xdr:sp macro="" textlink="">
      <xdr:nvSpPr>
        <xdr:cNvPr id="2" name="Rounded Rectangle 1"/>
        <xdr:cNvSpPr/>
      </xdr:nvSpPr>
      <xdr:spPr>
        <a:xfrm>
          <a:off x="422462" y="2784662"/>
          <a:ext cx="2180563" cy="302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Officers</a:t>
          </a:r>
        </a:p>
      </xdr:txBody>
    </xdr:sp>
    <xdr:clientData/>
  </xdr:twoCellAnchor>
  <xdr:twoCellAnchor>
    <xdr:from>
      <xdr:col>2</xdr:col>
      <xdr:colOff>11203</xdr:colOff>
      <xdr:row>18</xdr:row>
      <xdr:rowOff>78443</xdr:rowOff>
    </xdr:from>
    <xdr:to>
      <xdr:col>4</xdr:col>
      <xdr:colOff>67691</xdr:colOff>
      <xdr:row>19</xdr:row>
      <xdr:rowOff>179296</xdr:rowOff>
    </xdr:to>
    <xdr:sp macro="" textlink="">
      <xdr:nvSpPr>
        <xdr:cNvPr id="3" name="Rounded Rectangle 2"/>
        <xdr:cNvSpPr/>
      </xdr:nvSpPr>
      <xdr:spPr>
        <a:xfrm>
          <a:off x="358585" y="4482355"/>
          <a:ext cx="2174400" cy="3249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Local</a:t>
          </a:r>
          <a:r>
            <a:rPr lang="en-GB" sz="1100" b="0" baseline="0"/>
            <a:t> Policing Areas : -6.63%</a:t>
          </a:r>
          <a:endParaRPr lang="en-GB" sz="1100" b="0"/>
        </a:p>
      </xdr:txBody>
    </xdr:sp>
    <xdr:clientData/>
  </xdr:twoCellAnchor>
  <xdr:twoCellAnchor>
    <xdr:from>
      <xdr:col>2</xdr:col>
      <xdr:colOff>11205</xdr:colOff>
      <xdr:row>16</xdr:row>
      <xdr:rowOff>134471</xdr:rowOff>
    </xdr:from>
    <xdr:to>
      <xdr:col>4</xdr:col>
      <xdr:colOff>67693</xdr:colOff>
      <xdr:row>18</xdr:row>
      <xdr:rowOff>10235</xdr:rowOff>
    </xdr:to>
    <xdr:sp macro="" textlink="">
      <xdr:nvSpPr>
        <xdr:cNvPr id="4" name="Rounded Rectangle 3"/>
        <xdr:cNvSpPr/>
      </xdr:nvSpPr>
      <xdr:spPr>
        <a:xfrm>
          <a:off x="358587" y="4090147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Crime &amp; Public</a:t>
          </a:r>
          <a:r>
            <a:rPr lang="en-GB" sz="1100" b="0" baseline="0"/>
            <a:t> Protection: -6.65%</a:t>
          </a:r>
          <a:endParaRPr lang="en-GB" sz="1100" b="0"/>
        </a:p>
      </xdr:txBody>
    </xdr:sp>
    <xdr:clientData/>
  </xdr:twoCellAnchor>
  <xdr:twoCellAnchor>
    <xdr:from>
      <xdr:col>4</xdr:col>
      <xdr:colOff>425825</xdr:colOff>
      <xdr:row>15</xdr:row>
      <xdr:rowOff>22412</xdr:rowOff>
    </xdr:from>
    <xdr:to>
      <xdr:col>6</xdr:col>
      <xdr:colOff>717637</xdr:colOff>
      <xdr:row>15</xdr:row>
      <xdr:rowOff>324972</xdr:rowOff>
    </xdr:to>
    <xdr:sp macro="" textlink="">
      <xdr:nvSpPr>
        <xdr:cNvPr id="6" name="Rounded Rectangle 5"/>
        <xdr:cNvSpPr/>
      </xdr:nvSpPr>
      <xdr:spPr>
        <a:xfrm>
          <a:off x="2949950" y="2784662"/>
          <a:ext cx="2177762" cy="302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Staff (excluding </a:t>
          </a:r>
          <a:r>
            <a:rPr lang="en-GB" sz="1600" b="1"/>
            <a:t>PCSOs)</a:t>
          </a:r>
        </a:p>
      </xdr:txBody>
    </xdr:sp>
    <xdr:clientData/>
  </xdr:twoCellAnchor>
  <xdr:twoCellAnchor>
    <xdr:from>
      <xdr:col>4</xdr:col>
      <xdr:colOff>414615</xdr:colOff>
      <xdr:row>15</xdr:row>
      <xdr:rowOff>392206</xdr:rowOff>
    </xdr:from>
    <xdr:to>
      <xdr:col>6</xdr:col>
      <xdr:colOff>706427</xdr:colOff>
      <xdr:row>16</xdr:row>
      <xdr:rowOff>77471</xdr:rowOff>
    </xdr:to>
    <xdr:sp macro="" textlink="">
      <xdr:nvSpPr>
        <xdr:cNvPr id="7" name="Rounded Rectangle 6"/>
        <xdr:cNvSpPr/>
      </xdr:nvSpPr>
      <xdr:spPr>
        <a:xfrm>
          <a:off x="2938740" y="3154456"/>
          <a:ext cx="2177762" cy="3234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Serious Crime:</a:t>
          </a:r>
          <a:r>
            <a:rPr lang="en-GB" sz="1100" b="0" baseline="0"/>
            <a:t> -20.74%</a:t>
          </a:r>
          <a:endParaRPr lang="en-GB" sz="1100" b="0"/>
        </a:p>
      </xdr:txBody>
    </xdr:sp>
    <xdr:clientData/>
  </xdr:twoCellAnchor>
  <xdr:twoCellAnchor>
    <xdr:from>
      <xdr:col>4</xdr:col>
      <xdr:colOff>414618</xdr:colOff>
      <xdr:row>16</xdr:row>
      <xdr:rowOff>156882</xdr:rowOff>
    </xdr:from>
    <xdr:to>
      <xdr:col>6</xdr:col>
      <xdr:colOff>706430</xdr:colOff>
      <xdr:row>18</xdr:row>
      <xdr:rowOff>32646</xdr:rowOff>
    </xdr:to>
    <xdr:sp macro="" textlink="">
      <xdr:nvSpPr>
        <xdr:cNvPr id="8" name="Rounded Rectangle 7"/>
        <xdr:cNvSpPr/>
      </xdr:nvSpPr>
      <xdr:spPr>
        <a:xfrm>
          <a:off x="2879912" y="4112558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0"/>
            <a:t>Crime</a:t>
          </a:r>
          <a:r>
            <a:rPr lang="en-GB" sz="1000" b="0" baseline="0"/>
            <a:t> &amp; Public Protection: -13.40%</a:t>
          </a:r>
          <a:endParaRPr lang="en-GB" sz="1000" b="0"/>
        </a:p>
      </xdr:txBody>
    </xdr:sp>
    <xdr:clientData/>
  </xdr:twoCellAnchor>
  <xdr:twoCellAnchor>
    <xdr:from>
      <xdr:col>4</xdr:col>
      <xdr:colOff>414617</xdr:colOff>
      <xdr:row>18</xdr:row>
      <xdr:rowOff>100857</xdr:rowOff>
    </xdr:from>
    <xdr:to>
      <xdr:col>6</xdr:col>
      <xdr:colOff>706429</xdr:colOff>
      <xdr:row>19</xdr:row>
      <xdr:rowOff>200740</xdr:rowOff>
    </xdr:to>
    <xdr:sp macro="" textlink="">
      <xdr:nvSpPr>
        <xdr:cNvPr id="9" name="Rounded Rectangle 8"/>
        <xdr:cNvSpPr/>
      </xdr:nvSpPr>
      <xdr:spPr>
        <a:xfrm>
          <a:off x="2879911" y="4504769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Strategic Change:</a:t>
          </a:r>
          <a:r>
            <a:rPr lang="en-GB" sz="1100" b="0" baseline="0"/>
            <a:t> -9.89%</a:t>
          </a:r>
          <a:endParaRPr lang="en-GB" sz="1100" b="0"/>
        </a:p>
      </xdr:txBody>
    </xdr:sp>
    <xdr:clientData/>
  </xdr:twoCellAnchor>
  <xdr:twoCellAnchor>
    <xdr:from>
      <xdr:col>4</xdr:col>
      <xdr:colOff>112061</xdr:colOff>
      <xdr:row>18</xdr:row>
      <xdr:rowOff>112060</xdr:rowOff>
    </xdr:from>
    <xdr:to>
      <xdr:col>4</xdr:col>
      <xdr:colOff>358591</xdr:colOff>
      <xdr:row>19</xdr:row>
      <xdr:rowOff>201708</xdr:rowOff>
    </xdr:to>
    <xdr:sp macro="" textlink="">
      <xdr:nvSpPr>
        <xdr:cNvPr id="10" name="Down Arrow 9"/>
        <xdr:cNvSpPr/>
      </xdr:nvSpPr>
      <xdr:spPr>
        <a:xfrm>
          <a:off x="2577355" y="4515972"/>
          <a:ext cx="246530" cy="313765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22412</xdr:colOff>
      <xdr:row>50</xdr:row>
      <xdr:rowOff>112057</xdr:rowOff>
    </xdr:from>
    <xdr:to>
      <xdr:col>12</xdr:col>
      <xdr:colOff>78900</xdr:colOff>
      <xdr:row>52</xdr:row>
      <xdr:rowOff>55057</xdr:rowOff>
    </xdr:to>
    <xdr:sp macro="" textlink="">
      <xdr:nvSpPr>
        <xdr:cNvPr id="14" name="Rounded Rectangle 13"/>
        <xdr:cNvSpPr/>
      </xdr:nvSpPr>
      <xdr:spPr>
        <a:xfrm>
          <a:off x="5916706" y="11093822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Officers</a:t>
          </a:r>
        </a:p>
      </xdr:txBody>
    </xdr:sp>
    <xdr:clientData/>
  </xdr:twoCellAnchor>
  <xdr:twoCellAnchor>
    <xdr:from>
      <xdr:col>10</xdr:col>
      <xdr:colOff>11202</xdr:colOff>
      <xdr:row>52</xdr:row>
      <xdr:rowOff>124943</xdr:rowOff>
    </xdr:from>
    <xdr:to>
      <xdr:col>12</xdr:col>
      <xdr:colOff>67690</xdr:colOff>
      <xdr:row>54</xdr:row>
      <xdr:rowOff>67943</xdr:rowOff>
    </xdr:to>
    <xdr:sp macro="" textlink="">
      <xdr:nvSpPr>
        <xdr:cNvPr id="15" name="Rounded Rectangle 14"/>
        <xdr:cNvSpPr/>
      </xdr:nvSpPr>
      <xdr:spPr>
        <a:xfrm>
          <a:off x="5905496" y="11487708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Contact</a:t>
          </a:r>
          <a:r>
            <a:rPr lang="en-GB" sz="1100" b="0" baseline="0"/>
            <a:t> Management:  18.57 </a:t>
          </a:r>
          <a:endParaRPr lang="en-GB" sz="1100" b="0"/>
        </a:p>
      </xdr:txBody>
    </xdr:sp>
    <xdr:clientData/>
  </xdr:twoCellAnchor>
  <xdr:twoCellAnchor>
    <xdr:from>
      <xdr:col>10</xdr:col>
      <xdr:colOff>22411</xdr:colOff>
      <xdr:row>54</xdr:row>
      <xdr:rowOff>134469</xdr:rowOff>
    </xdr:from>
    <xdr:to>
      <xdr:col>12</xdr:col>
      <xdr:colOff>78899</xdr:colOff>
      <xdr:row>56</xdr:row>
      <xdr:rowOff>77469</xdr:rowOff>
    </xdr:to>
    <xdr:sp macro="" textlink="">
      <xdr:nvSpPr>
        <xdr:cNvPr id="16" name="Rounded Rectangle 15"/>
        <xdr:cNvSpPr/>
      </xdr:nvSpPr>
      <xdr:spPr>
        <a:xfrm>
          <a:off x="5916705" y="11878234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LPA</a:t>
          </a:r>
          <a:r>
            <a:rPr lang="en-GB" sz="1100" b="0" baseline="0"/>
            <a:t> North: 9.55</a:t>
          </a:r>
          <a:endParaRPr lang="en-GB" sz="1100" b="0"/>
        </a:p>
      </xdr:txBody>
    </xdr:sp>
    <xdr:clientData/>
  </xdr:twoCellAnchor>
  <xdr:twoCellAnchor>
    <xdr:from>
      <xdr:col>9</xdr:col>
      <xdr:colOff>201702</xdr:colOff>
      <xdr:row>56</xdr:row>
      <xdr:rowOff>145675</xdr:rowOff>
    </xdr:from>
    <xdr:to>
      <xdr:col>12</xdr:col>
      <xdr:colOff>56484</xdr:colOff>
      <xdr:row>58</xdr:row>
      <xdr:rowOff>111087</xdr:rowOff>
    </xdr:to>
    <xdr:sp macro="" textlink="">
      <xdr:nvSpPr>
        <xdr:cNvPr id="17" name="Rounded Rectangle 16"/>
        <xdr:cNvSpPr/>
      </xdr:nvSpPr>
      <xdr:spPr>
        <a:xfrm>
          <a:off x="5894290" y="12270440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Crime</a:t>
          </a:r>
          <a:r>
            <a:rPr lang="en-GB" sz="1100" b="0" baseline="0"/>
            <a:t> &amp; Public Protection: 7.94</a:t>
          </a:r>
          <a:endParaRPr lang="en-GB" sz="1100" b="0"/>
        </a:p>
      </xdr:txBody>
    </xdr:sp>
    <xdr:clientData/>
  </xdr:twoCellAnchor>
  <xdr:twoCellAnchor>
    <xdr:from>
      <xdr:col>12</xdr:col>
      <xdr:colOff>425823</xdr:colOff>
      <xdr:row>50</xdr:row>
      <xdr:rowOff>112059</xdr:rowOff>
    </xdr:from>
    <xdr:to>
      <xdr:col>14</xdr:col>
      <xdr:colOff>717635</xdr:colOff>
      <xdr:row>52</xdr:row>
      <xdr:rowOff>55059</xdr:rowOff>
    </xdr:to>
    <xdr:sp macro="" textlink="">
      <xdr:nvSpPr>
        <xdr:cNvPr id="18" name="Rounded Rectangle 17"/>
        <xdr:cNvSpPr/>
      </xdr:nvSpPr>
      <xdr:spPr>
        <a:xfrm>
          <a:off x="8438029" y="11093824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Staff (excluding PCSOs)</a:t>
          </a:r>
        </a:p>
      </xdr:txBody>
    </xdr:sp>
    <xdr:clientData/>
  </xdr:twoCellAnchor>
  <xdr:twoCellAnchor>
    <xdr:from>
      <xdr:col>12</xdr:col>
      <xdr:colOff>437024</xdr:colOff>
      <xdr:row>52</xdr:row>
      <xdr:rowOff>124945</xdr:rowOff>
    </xdr:from>
    <xdr:to>
      <xdr:col>14</xdr:col>
      <xdr:colOff>728836</xdr:colOff>
      <xdr:row>54</xdr:row>
      <xdr:rowOff>67945</xdr:rowOff>
    </xdr:to>
    <xdr:sp macro="" textlink="">
      <xdr:nvSpPr>
        <xdr:cNvPr id="19" name="Rounded Rectangle 18"/>
        <xdr:cNvSpPr/>
      </xdr:nvSpPr>
      <xdr:spPr>
        <a:xfrm>
          <a:off x="8449230" y="11487710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 Management: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9.49</a:t>
          </a:r>
          <a:endParaRPr lang="en-GB">
            <a:effectLst/>
          </a:endParaRPr>
        </a:p>
        <a:p>
          <a:pPr algn="l"/>
          <a:endParaRPr lang="en-GB" sz="1100" b="0"/>
        </a:p>
      </xdr:txBody>
    </xdr:sp>
    <xdr:clientData/>
  </xdr:twoCellAnchor>
  <xdr:twoCellAnchor>
    <xdr:from>
      <xdr:col>12</xdr:col>
      <xdr:colOff>448234</xdr:colOff>
      <xdr:row>54</xdr:row>
      <xdr:rowOff>134468</xdr:rowOff>
    </xdr:from>
    <xdr:to>
      <xdr:col>14</xdr:col>
      <xdr:colOff>740046</xdr:colOff>
      <xdr:row>56</xdr:row>
      <xdr:rowOff>77468</xdr:rowOff>
    </xdr:to>
    <xdr:sp macro="" textlink="">
      <xdr:nvSpPr>
        <xdr:cNvPr id="20" name="Rounded Rectangle 19"/>
        <xdr:cNvSpPr/>
      </xdr:nvSpPr>
      <xdr:spPr>
        <a:xfrm>
          <a:off x="8460440" y="11878233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Strategic</a:t>
          </a:r>
          <a:r>
            <a:rPr lang="en-GB" sz="1100" b="0" baseline="0"/>
            <a:t> Change: 8.02</a:t>
          </a:r>
          <a:endParaRPr lang="en-GB" sz="1100" b="0"/>
        </a:p>
      </xdr:txBody>
    </xdr:sp>
    <xdr:clientData/>
  </xdr:twoCellAnchor>
  <xdr:twoCellAnchor>
    <xdr:from>
      <xdr:col>12</xdr:col>
      <xdr:colOff>448233</xdr:colOff>
      <xdr:row>56</xdr:row>
      <xdr:rowOff>145678</xdr:rowOff>
    </xdr:from>
    <xdr:to>
      <xdr:col>14</xdr:col>
      <xdr:colOff>740045</xdr:colOff>
      <xdr:row>58</xdr:row>
      <xdr:rowOff>111090</xdr:rowOff>
    </xdr:to>
    <xdr:sp macro="" textlink="">
      <xdr:nvSpPr>
        <xdr:cNvPr id="21" name="Rounded Rectangle 20"/>
        <xdr:cNvSpPr/>
      </xdr:nvSpPr>
      <xdr:spPr>
        <a:xfrm>
          <a:off x="8460439" y="12270443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Criminal Justice</a:t>
          </a:r>
          <a:r>
            <a:rPr lang="en-GB" sz="1100" b="0" baseline="0"/>
            <a:t>: 8.01</a:t>
          </a:r>
          <a:endParaRPr lang="en-GB" sz="1100" b="0"/>
        </a:p>
      </xdr:txBody>
    </xdr:sp>
    <xdr:clientData/>
  </xdr:twoCellAnchor>
  <xdr:twoCellAnchor>
    <xdr:from>
      <xdr:col>2</xdr:col>
      <xdr:colOff>0</xdr:colOff>
      <xdr:row>35</xdr:row>
      <xdr:rowOff>123265</xdr:rowOff>
    </xdr:from>
    <xdr:to>
      <xdr:col>7</xdr:col>
      <xdr:colOff>0</xdr:colOff>
      <xdr:row>39</xdr:row>
      <xdr:rowOff>33618</xdr:rowOff>
    </xdr:to>
    <xdr:sp macro="" textlink="">
      <xdr:nvSpPr>
        <xdr:cNvPr id="28" name="Rounded Rectangle 27"/>
        <xdr:cNvSpPr/>
      </xdr:nvSpPr>
      <xdr:spPr>
        <a:xfrm>
          <a:off x="400050" y="8781490"/>
          <a:ext cx="4953000" cy="672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 b="1">
              <a:solidFill>
                <a:schemeClr val="tx1"/>
              </a:solidFill>
            </a:rPr>
            <a:t>Total</a:t>
          </a:r>
          <a:r>
            <a:rPr lang="en-GB" sz="1400" b="1" baseline="0">
              <a:solidFill>
                <a:schemeClr val="tx1"/>
              </a:solidFill>
            </a:rPr>
            <a:t> duty hours worked in December 2018 was 14,391 which is the equivalent of  899 specials working a 16 hour month.</a:t>
          </a:r>
          <a:endParaRPr lang="en-GB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112060</xdr:colOff>
      <xdr:row>52</xdr:row>
      <xdr:rowOff>122145</xdr:rowOff>
    </xdr:from>
    <xdr:to>
      <xdr:col>12</xdr:col>
      <xdr:colOff>360460</xdr:colOff>
      <xdr:row>54</xdr:row>
      <xdr:rowOff>54345</xdr:rowOff>
    </xdr:to>
    <xdr:sp macro="" textlink="">
      <xdr:nvSpPr>
        <xdr:cNvPr id="31" name="Down Arrow 30"/>
        <xdr:cNvSpPr/>
      </xdr:nvSpPr>
      <xdr:spPr>
        <a:xfrm>
          <a:off x="8124266" y="11484910"/>
          <a:ext cx="248400" cy="313200"/>
        </a:xfrm>
        <a:prstGeom prst="downArrow">
          <a:avLst/>
        </a:prstGeom>
        <a:solidFill>
          <a:srgbClr val="3BFF0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773206</xdr:colOff>
      <xdr:row>54</xdr:row>
      <xdr:rowOff>128306</xdr:rowOff>
    </xdr:from>
    <xdr:to>
      <xdr:col>15</xdr:col>
      <xdr:colOff>80312</xdr:colOff>
      <xdr:row>56</xdr:row>
      <xdr:rowOff>60506</xdr:rowOff>
    </xdr:to>
    <xdr:sp macro="" textlink="">
      <xdr:nvSpPr>
        <xdr:cNvPr id="34" name="Down Arrow 33"/>
        <xdr:cNvSpPr/>
      </xdr:nvSpPr>
      <xdr:spPr>
        <a:xfrm rot="10800000">
          <a:off x="10668000" y="11872071"/>
          <a:ext cx="248400" cy="3132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784412</xdr:colOff>
      <xdr:row>56</xdr:row>
      <xdr:rowOff>145677</xdr:rowOff>
    </xdr:from>
    <xdr:to>
      <xdr:col>15</xdr:col>
      <xdr:colOff>91518</xdr:colOff>
      <xdr:row>58</xdr:row>
      <xdr:rowOff>100289</xdr:rowOff>
    </xdr:to>
    <xdr:sp macro="" textlink="">
      <xdr:nvSpPr>
        <xdr:cNvPr id="36" name="Down Arrow 35"/>
        <xdr:cNvSpPr/>
      </xdr:nvSpPr>
      <xdr:spPr>
        <a:xfrm rot="10800000">
          <a:off x="10679206" y="12270442"/>
          <a:ext cx="248400" cy="3132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515470</xdr:colOff>
      <xdr:row>78</xdr:row>
      <xdr:rowOff>78441</xdr:rowOff>
    </xdr:from>
    <xdr:to>
      <xdr:col>7</xdr:col>
      <xdr:colOff>78441</xdr:colOff>
      <xdr:row>86</xdr:row>
      <xdr:rowOff>179294</xdr:rowOff>
    </xdr:to>
    <xdr:sp macro="" textlink="">
      <xdr:nvSpPr>
        <xdr:cNvPr id="38" name="Rounded Rectangle 37"/>
        <xdr:cNvSpPr/>
      </xdr:nvSpPr>
      <xdr:spPr>
        <a:xfrm>
          <a:off x="2980764" y="17212235"/>
          <a:ext cx="2386853" cy="16248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 u="sng"/>
            <a:t>BAME</a:t>
          </a:r>
          <a:r>
            <a:rPr lang="en-GB" sz="1100" b="1" u="sng" baseline="0"/>
            <a:t> Recruitment Update</a:t>
          </a:r>
        </a:p>
        <a:p>
          <a:pPr algn="ctr"/>
          <a:endParaRPr lang="en-GB" sz="1100" b="1" u="sng" baseline="0"/>
        </a:p>
        <a:p>
          <a:pPr algn="ctr"/>
          <a:r>
            <a:rPr lang="en-GB" sz="1100" b="0" u="none" baseline="0"/>
            <a:t>26 BAME candidates in the recruitment process</a:t>
          </a:r>
        </a:p>
        <a:p>
          <a:pPr algn="ctr"/>
          <a:r>
            <a:rPr lang="en-GB" sz="1100" b="0" u="none" baseline="0"/>
            <a:t> (6.33% of all applications)</a:t>
          </a:r>
        </a:p>
        <a:p>
          <a:pPr algn="ctr"/>
          <a:endParaRPr lang="en-GB" sz="1100" b="0" u="none" baseline="0"/>
        </a:p>
        <a:p>
          <a:pPr algn="ctr"/>
          <a:r>
            <a:rPr lang="en-GB" sz="1100" b="0" u="none" baseline="0"/>
            <a:t>April to December 18 New Recruits      10 BAME out of 237 = 4.22%</a:t>
          </a:r>
        </a:p>
      </xdr:txBody>
    </xdr:sp>
    <xdr:clientData/>
  </xdr:twoCellAnchor>
  <xdr:twoCellAnchor>
    <xdr:from>
      <xdr:col>14</xdr:col>
      <xdr:colOff>773206</xdr:colOff>
      <xdr:row>52</xdr:row>
      <xdr:rowOff>128306</xdr:rowOff>
    </xdr:from>
    <xdr:to>
      <xdr:col>15</xdr:col>
      <xdr:colOff>80312</xdr:colOff>
      <xdr:row>54</xdr:row>
      <xdr:rowOff>60506</xdr:rowOff>
    </xdr:to>
    <xdr:sp macro="" textlink="">
      <xdr:nvSpPr>
        <xdr:cNvPr id="44" name="Down Arrow 43"/>
        <xdr:cNvSpPr/>
      </xdr:nvSpPr>
      <xdr:spPr>
        <a:xfrm rot="10800000">
          <a:off x="10668000" y="11491071"/>
          <a:ext cx="248400" cy="3132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112059</xdr:colOff>
      <xdr:row>16</xdr:row>
      <xdr:rowOff>134471</xdr:rowOff>
    </xdr:from>
    <xdr:to>
      <xdr:col>4</xdr:col>
      <xdr:colOff>360459</xdr:colOff>
      <xdr:row>17</xdr:row>
      <xdr:rowOff>223552</xdr:rowOff>
    </xdr:to>
    <xdr:sp macro="" textlink="">
      <xdr:nvSpPr>
        <xdr:cNvPr id="41" name="Down Arrow 40"/>
        <xdr:cNvSpPr/>
      </xdr:nvSpPr>
      <xdr:spPr>
        <a:xfrm rot="10800000">
          <a:off x="2577353" y="4090147"/>
          <a:ext cx="248400" cy="313199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762000</xdr:colOff>
      <xdr:row>16</xdr:row>
      <xdr:rowOff>134471</xdr:rowOff>
    </xdr:from>
    <xdr:to>
      <xdr:col>7</xdr:col>
      <xdr:colOff>69106</xdr:colOff>
      <xdr:row>17</xdr:row>
      <xdr:rowOff>223552</xdr:rowOff>
    </xdr:to>
    <xdr:sp macro="" textlink="">
      <xdr:nvSpPr>
        <xdr:cNvPr id="49" name="Down Arrow 48"/>
        <xdr:cNvSpPr/>
      </xdr:nvSpPr>
      <xdr:spPr>
        <a:xfrm rot="10800000">
          <a:off x="5109882" y="4090147"/>
          <a:ext cx="248400" cy="313199"/>
        </a:xfrm>
        <a:prstGeom prst="down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681318</xdr:colOff>
      <xdr:row>12</xdr:row>
      <xdr:rowOff>40901</xdr:rowOff>
    </xdr:from>
    <xdr:to>
      <xdr:col>6</xdr:col>
      <xdr:colOff>319368</xdr:colOff>
      <xdr:row>14</xdr:row>
      <xdr:rowOff>70597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1035104" y="2748722"/>
          <a:ext cx="3638550" cy="465125"/>
          <a:chOff x="108" y="289"/>
          <a:chExt cx="382" cy="49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108" y="289"/>
            <a:ext cx="38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08" y="314"/>
            <a:ext cx="125" cy="24"/>
          </a:xfrm>
          <a:prstGeom prst="rect">
            <a:avLst/>
          </a:prstGeom>
          <a:solidFill>
            <a:srgbClr val="66FF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237" y="314"/>
            <a:ext cx="124" cy="24"/>
          </a:xfrm>
          <a:prstGeom prst="rect">
            <a:avLst/>
          </a:prstGeom>
          <a:solidFill>
            <a:srgbClr val="A6A6A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365" y="314"/>
            <a:ext cx="125" cy="24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118" y="318"/>
            <a:ext cx="10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Vacancy % reduced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254" y="318"/>
            <a:ext cx="9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Vacancy % Static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373" y="318"/>
            <a:ext cx="11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Vacancy % Increased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164" y="290"/>
            <a:ext cx="3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Trend versus last data (as at 30th September 2018):</a:t>
            </a:r>
          </a:p>
        </xdr:txBody>
      </xdr:sp>
      <xdr:sp macro="" textlink="">
        <xdr:nvSpPr>
          <xdr:cNvPr id="1035" name="Line 11"/>
          <xdr:cNvSpPr>
            <a:spLocks noChangeShapeType="1"/>
          </xdr:cNvSpPr>
        </xdr:nvSpPr>
        <xdr:spPr bwMode="auto">
          <a:xfrm>
            <a:off x="109" y="314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109" y="314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238" y="314"/>
            <a:ext cx="12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238" y="314"/>
            <a:ext cx="12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Line 15"/>
          <xdr:cNvSpPr>
            <a:spLocks noChangeShapeType="1"/>
          </xdr:cNvSpPr>
        </xdr:nvSpPr>
        <xdr:spPr bwMode="auto">
          <a:xfrm>
            <a:off x="109" y="337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109" y="337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238" y="337"/>
            <a:ext cx="12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238" y="337"/>
            <a:ext cx="12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3" name="Line 19"/>
          <xdr:cNvSpPr>
            <a:spLocks noChangeShapeType="1"/>
          </xdr:cNvSpPr>
        </xdr:nvSpPr>
        <xdr:spPr bwMode="auto">
          <a:xfrm>
            <a:off x="108" y="314"/>
            <a:ext cx="0" cy="2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108" y="314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232" y="315"/>
            <a:ext cx="0" cy="2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232" y="315"/>
            <a:ext cx="1" cy="2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7" name="Line 23"/>
          <xdr:cNvSpPr>
            <a:spLocks noChangeShapeType="1"/>
          </xdr:cNvSpPr>
        </xdr:nvSpPr>
        <xdr:spPr bwMode="auto">
          <a:xfrm>
            <a:off x="237" y="314"/>
            <a:ext cx="0" cy="2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237" y="314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Line 25"/>
          <xdr:cNvSpPr>
            <a:spLocks noChangeShapeType="1"/>
          </xdr:cNvSpPr>
        </xdr:nvSpPr>
        <xdr:spPr bwMode="auto">
          <a:xfrm>
            <a:off x="360" y="315"/>
            <a:ext cx="0" cy="2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360" y="315"/>
            <a:ext cx="1" cy="2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365" y="314"/>
            <a:ext cx="0" cy="2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365" y="314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3" name="Line 29"/>
          <xdr:cNvSpPr>
            <a:spLocks noChangeShapeType="1"/>
          </xdr:cNvSpPr>
        </xdr:nvSpPr>
        <xdr:spPr bwMode="auto">
          <a:xfrm>
            <a:off x="489" y="315"/>
            <a:ext cx="0" cy="2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489" y="315"/>
            <a:ext cx="1" cy="2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5" name="Line 31"/>
          <xdr:cNvSpPr>
            <a:spLocks noChangeShapeType="1"/>
          </xdr:cNvSpPr>
        </xdr:nvSpPr>
        <xdr:spPr bwMode="auto">
          <a:xfrm>
            <a:off x="366" y="314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366" y="314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7" name="Line 33"/>
          <xdr:cNvSpPr>
            <a:spLocks noChangeShapeType="1"/>
          </xdr:cNvSpPr>
        </xdr:nvSpPr>
        <xdr:spPr bwMode="auto">
          <a:xfrm>
            <a:off x="366" y="337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Rectangle 34"/>
          <xdr:cNvSpPr>
            <a:spLocks noChangeArrowheads="1"/>
          </xdr:cNvSpPr>
        </xdr:nvSpPr>
        <xdr:spPr bwMode="auto">
          <a:xfrm>
            <a:off x="366" y="337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67235</xdr:rowOff>
        </xdr:from>
        <xdr:to>
          <xdr:col>4</xdr:col>
          <xdr:colOff>364042</xdr:colOff>
          <xdr:row>86</xdr:row>
          <xdr:rowOff>168088</xdr:rowOff>
        </xdr:to>
        <xdr:pic>
          <xdr:nvPicPr>
            <xdr:cNvPr id="75" name="Picture 74"/>
            <xdr:cNvPicPr>
              <a:picLocks noChangeAspect="1" noChangeArrowheads="1"/>
              <a:extLst>
                <a:ext uri="{84589F7E-364E-4C9E-8A38-B11213B215E9}">
                  <a14:cameraTool cellRange="'Int. Tables'!$L$16:$N$25" spid="_x0000_s12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7382" y="17201029"/>
              <a:ext cx="2481954" cy="162485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10</xdr:col>
      <xdr:colOff>0</xdr:colOff>
      <xdr:row>13</xdr:row>
      <xdr:rowOff>0</xdr:rowOff>
    </xdr:from>
    <xdr:to>
      <xdr:col>14</xdr:col>
      <xdr:colOff>805500</xdr:colOff>
      <xdr:row>21</xdr:row>
      <xdr:rowOff>194047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22</xdr:row>
      <xdr:rowOff>67235</xdr:rowOff>
    </xdr:from>
    <xdr:to>
      <xdr:col>14</xdr:col>
      <xdr:colOff>805500</xdr:colOff>
      <xdr:row>35</xdr:row>
      <xdr:rowOff>14752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35</xdr:row>
      <xdr:rowOff>78441</xdr:rowOff>
    </xdr:from>
    <xdr:to>
      <xdr:col>14</xdr:col>
      <xdr:colOff>805500</xdr:colOff>
      <xdr:row>46</xdr:row>
      <xdr:rowOff>3547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11206</xdr:colOff>
      <xdr:row>15</xdr:row>
      <xdr:rowOff>380999</xdr:rowOff>
    </xdr:from>
    <xdr:to>
      <xdr:col>4</xdr:col>
      <xdr:colOff>67235</xdr:colOff>
      <xdr:row>16</xdr:row>
      <xdr:rowOff>66264</xdr:rowOff>
    </xdr:to>
    <xdr:sp macro="" textlink="">
      <xdr:nvSpPr>
        <xdr:cNvPr id="84" name="Rounded Rectangle 83"/>
        <xdr:cNvSpPr/>
      </xdr:nvSpPr>
      <xdr:spPr>
        <a:xfrm>
          <a:off x="358588" y="3697940"/>
          <a:ext cx="2173941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Serious Crime :</a:t>
          </a:r>
          <a:r>
            <a:rPr lang="en-GB" sz="1100" b="0" baseline="0"/>
            <a:t> -15.74%</a:t>
          </a:r>
          <a:endParaRPr lang="en-GB" sz="1100" b="0"/>
        </a:p>
      </xdr:txBody>
    </xdr:sp>
    <xdr:clientData/>
  </xdr:twoCellAnchor>
  <xdr:twoCellAnchor>
    <xdr:from>
      <xdr:col>4</xdr:col>
      <xdr:colOff>112061</xdr:colOff>
      <xdr:row>15</xdr:row>
      <xdr:rowOff>358588</xdr:rowOff>
    </xdr:from>
    <xdr:to>
      <xdr:col>4</xdr:col>
      <xdr:colOff>360461</xdr:colOff>
      <xdr:row>16</xdr:row>
      <xdr:rowOff>33050</xdr:rowOff>
    </xdr:to>
    <xdr:sp macro="" textlink="">
      <xdr:nvSpPr>
        <xdr:cNvPr id="85" name="Down Arrow 84"/>
        <xdr:cNvSpPr/>
      </xdr:nvSpPr>
      <xdr:spPr>
        <a:xfrm rot="10800000">
          <a:off x="2577355" y="3675529"/>
          <a:ext cx="248400" cy="313197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762000</xdr:colOff>
      <xdr:row>15</xdr:row>
      <xdr:rowOff>414617</xdr:rowOff>
    </xdr:from>
    <xdr:to>
      <xdr:col>7</xdr:col>
      <xdr:colOff>67236</xdr:colOff>
      <xdr:row>16</xdr:row>
      <xdr:rowOff>89647</xdr:rowOff>
    </xdr:to>
    <xdr:sp macro="" textlink="">
      <xdr:nvSpPr>
        <xdr:cNvPr id="86" name="Down Arrow 85"/>
        <xdr:cNvSpPr/>
      </xdr:nvSpPr>
      <xdr:spPr>
        <a:xfrm>
          <a:off x="5109882" y="3731558"/>
          <a:ext cx="246530" cy="313765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762000</xdr:colOff>
      <xdr:row>18</xdr:row>
      <xdr:rowOff>100853</xdr:rowOff>
    </xdr:from>
    <xdr:to>
      <xdr:col>7</xdr:col>
      <xdr:colOff>67236</xdr:colOff>
      <xdr:row>19</xdr:row>
      <xdr:rowOff>190501</xdr:rowOff>
    </xdr:to>
    <xdr:sp macro="" textlink="">
      <xdr:nvSpPr>
        <xdr:cNvPr id="87" name="Down Arrow 86"/>
        <xdr:cNvSpPr/>
      </xdr:nvSpPr>
      <xdr:spPr>
        <a:xfrm>
          <a:off x="5109882" y="4504765"/>
          <a:ext cx="246530" cy="313765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123265</xdr:colOff>
          <xdr:row>48</xdr:row>
          <xdr:rowOff>11206</xdr:rowOff>
        </xdr:from>
        <xdr:to>
          <xdr:col>14</xdr:col>
          <xdr:colOff>666190</xdr:colOff>
          <xdr:row>49</xdr:row>
          <xdr:rowOff>185457</xdr:rowOff>
        </xdr:to>
        <xdr:pic>
          <xdr:nvPicPr>
            <xdr:cNvPr id="73" name="Picture 72"/>
            <xdr:cNvPicPr>
              <a:picLocks noChangeAspect="1" noChangeArrowheads="1"/>
              <a:extLst>
                <a:ext uri="{84589F7E-364E-4C9E-8A38-B11213B215E9}">
                  <a14:cameraTool cellRange="'Other Workings'!$H$2:$L$3" spid="_x0000_s125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17559" y="10567147"/>
              <a:ext cx="4543425" cy="409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14</xdr:col>
          <xdr:colOff>723900</xdr:colOff>
          <xdr:row>66</xdr:row>
          <xdr:rowOff>0</xdr:rowOff>
        </xdr:to>
        <xdr:pic>
          <xdr:nvPicPr>
            <xdr:cNvPr id="76" name="Picture 75"/>
            <xdr:cNvPicPr>
              <a:picLocks noChangeAspect="1" noChangeArrowheads="1"/>
              <a:extLst>
                <a:ext uri="{84589F7E-364E-4C9E-8A38-B11213B215E9}">
                  <a14:cameraTool cellRange="'Int. Tables'!$B$2:$J$7" spid="_x0000_s125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895975" y="13011150"/>
              <a:ext cx="4733925" cy="1343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0</xdr:rowOff>
        </xdr:from>
        <xdr:to>
          <xdr:col>14</xdr:col>
          <xdr:colOff>723900</xdr:colOff>
          <xdr:row>72</xdr:row>
          <xdr:rowOff>76200</xdr:rowOff>
        </xdr:to>
        <xdr:pic>
          <xdr:nvPicPr>
            <xdr:cNvPr id="78" name="Picture 77"/>
            <xdr:cNvPicPr>
              <a:picLocks noChangeAspect="1" noChangeArrowheads="1"/>
              <a:extLst>
                <a:ext uri="{84589F7E-364E-4C9E-8A38-B11213B215E9}">
                  <a14:cameraTool cellRange="'Int. Tables'!$B$9:$J$12" spid="_x0000_s126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5895975" y="14906625"/>
              <a:ext cx="4733925" cy="1057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12</xdr:col>
      <xdr:colOff>112058</xdr:colOff>
      <xdr:row>54</xdr:row>
      <xdr:rowOff>134470</xdr:rowOff>
    </xdr:from>
    <xdr:to>
      <xdr:col>12</xdr:col>
      <xdr:colOff>360458</xdr:colOff>
      <xdr:row>56</xdr:row>
      <xdr:rowOff>66670</xdr:rowOff>
    </xdr:to>
    <xdr:sp macro="" textlink="">
      <xdr:nvSpPr>
        <xdr:cNvPr id="83" name="Down Arrow 82"/>
        <xdr:cNvSpPr/>
      </xdr:nvSpPr>
      <xdr:spPr>
        <a:xfrm>
          <a:off x="8124264" y="11878235"/>
          <a:ext cx="248400" cy="313200"/>
        </a:xfrm>
        <a:prstGeom prst="downArrow">
          <a:avLst/>
        </a:prstGeom>
        <a:solidFill>
          <a:srgbClr val="3BFF0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123264</xdr:colOff>
      <xdr:row>56</xdr:row>
      <xdr:rowOff>134470</xdr:rowOff>
    </xdr:from>
    <xdr:to>
      <xdr:col>12</xdr:col>
      <xdr:colOff>371664</xdr:colOff>
      <xdr:row>58</xdr:row>
      <xdr:rowOff>89082</xdr:rowOff>
    </xdr:to>
    <xdr:sp macro="" textlink="">
      <xdr:nvSpPr>
        <xdr:cNvPr id="88" name="Down Arrow 87"/>
        <xdr:cNvSpPr/>
      </xdr:nvSpPr>
      <xdr:spPr>
        <a:xfrm>
          <a:off x="8135470" y="12259235"/>
          <a:ext cx="248400" cy="313200"/>
        </a:xfrm>
        <a:prstGeom prst="downArrow">
          <a:avLst/>
        </a:prstGeom>
        <a:solidFill>
          <a:srgbClr val="3BFF0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192102</xdr:colOff>
      <xdr:row>74</xdr:row>
      <xdr:rowOff>124065</xdr:rowOff>
    </xdr:from>
    <xdr:to>
      <xdr:col>14</xdr:col>
      <xdr:colOff>925286</xdr:colOff>
      <xdr:row>86</xdr:row>
      <xdr:rowOff>108857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138112</xdr:rowOff>
    </xdr:from>
    <xdr:to>
      <xdr:col>4</xdr:col>
      <xdr:colOff>76157</xdr:colOff>
      <xdr:row>46</xdr:row>
      <xdr:rowOff>52012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175532</xdr:colOff>
      <xdr:row>33</xdr:row>
      <xdr:rowOff>145595</xdr:rowOff>
    </xdr:from>
    <xdr:to>
      <xdr:col>11</xdr:col>
      <xdr:colOff>314282</xdr:colOff>
      <xdr:row>46</xdr:row>
      <xdr:rowOff>59495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20410</xdr:colOff>
      <xdr:row>46</xdr:row>
      <xdr:rowOff>125865</xdr:rowOff>
    </xdr:from>
    <xdr:to>
      <xdr:col>4</xdr:col>
      <xdr:colOff>77517</xdr:colOff>
      <xdr:row>59</xdr:row>
      <xdr:rowOff>39765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134</xdr:row>
      <xdr:rowOff>157162</xdr:rowOff>
    </xdr:from>
    <xdr:to>
      <xdr:col>5</xdr:col>
      <xdr:colOff>381000</xdr:colOff>
      <xdr:row>145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134</xdr:row>
      <xdr:rowOff>157162</xdr:rowOff>
    </xdr:from>
    <xdr:to>
      <xdr:col>5</xdr:col>
      <xdr:colOff>381000</xdr:colOff>
      <xdr:row>145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33</xdr:row>
      <xdr:rowOff>138112</xdr:rowOff>
    </xdr:from>
    <xdr:to>
      <xdr:col>4</xdr:col>
      <xdr:colOff>76157</xdr:colOff>
      <xdr:row>46</xdr:row>
      <xdr:rowOff>52012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175532</xdr:colOff>
      <xdr:row>33</xdr:row>
      <xdr:rowOff>145595</xdr:rowOff>
    </xdr:from>
    <xdr:to>
      <xdr:col>11</xdr:col>
      <xdr:colOff>314282</xdr:colOff>
      <xdr:row>46</xdr:row>
      <xdr:rowOff>59495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20410</xdr:colOff>
      <xdr:row>46</xdr:row>
      <xdr:rowOff>125865</xdr:rowOff>
    </xdr:from>
    <xdr:to>
      <xdr:col>4</xdr:col>
      <xdr:colOff>77517</xdr:colOff>
      <xdr:row>59</xdr:row>
      <xdr:rowOff>39765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114300</xdr:colOff>
      <xdr:row>134</xdr:row>
      <xdr:rowOff>157162</xdr:rowOff>
    </xdr:from>
    <xdr:to>
      <xdr:col>5</xdr:col>
      <xdr:colOff>381000</xdr:colOff>
      <xdr:row>145</xdr:row>
      <xdr:rowOff>142875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anaging%20People\Human%20Resources\Analytical\Essex%20PCC%20Data%20Pack\f)%202018-2019\C%20-%20December%202018\Strategic%20Dashboard%20December%202018%20v0.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Est v Str"/>
      <sheetName val="Int. Tables"/>
      <sheetName val="Abs. Tables"/>
      <sheetName val="Other Workings"/>
    </sheetNames>
    <sheetDataSet>
      <sheetData sheetId="0" refreshError="1"/>
      <sheetData sheetId="1" refreshError="1"/>
      <sheetData sheetId="2" refreshError="1"/>
      <sheetData sheetId="3">
        <row r="16">
          <cell r="C16" t="str">
            <v>Apr</v>
          </cell>
          <cell r="D16" t="str">
            <v>May</v>
          </cell>
          <cell r="E16" t="str">
            <v>Jun</v>
          </cell>
          <cell r="F16" t="str">
            <v>Jul</v>
          </cell>
          <cell r="G16" t="str">
            <v>Aug</v>
          </cell>
          <cell r="H16" t="str">
            <v>Sep</v>
          </cell>
          <cell r="I16" t="str">
            <v>Oct</v>
          </cell>
          <cell r="J16" t="str">
            <v>Nov</v>
          </cell>
          <cell r="K16" t="str">
            <v>Dec</v>
          </cell>
          <cell r="L16" t="str">
            <v>Jan</v>
          </cell>
          <cell r="M16" t="str">
            <v>Feb</v>
          </cell>
          <cell r="N16" t="str">
            <v>Mar</v>
          </cell>
        </row>
        <row r="17">
          <cell r="B17" t="str">
            <v>2017/2018</v>
          </cell>
          <cell r="C17">
            <v>6.2</v>
          </cell>
          <cell r="D17">
            <v>6.74</v>
          </cell>
          <cell r="E17">
            <v>6.85</v>
          </cell>
          <cell r="F17">
            <v>7.83</v>
          </cell>
          <cell r="G17">
            <v>6.94</v>
          </cell>
          <cell r="H17">
            <v>7.46</v>
          </cell>
          <cell r="I17">
            <v>9.01</v>
          </cell>
          <cell r="J17">
            <v>7.72</v>
          </cell>
          <cell r="K17">
            <v>7.71</v>
          </cell>
          <cell r="L17">
            <v>7.78</v>
          </cell>
          <cell r="M17">
            <v>6.95</v>
          </cell>
          <cell r="N17">
            <v>6.91</v>
          </cell>
        </row>
        <row r="18">
          <cell r="B18" t="str">
            <v>2018/2019</v>
          </cell>
          <cell r="C18">
            <v>5.62</v>
          </cell>
          <cell r="D18">
            <v>5.78</v>
          </cell>
          <cell r="E18">
            <v>6.01</v>
          </cell>
          <cell r="F18">
            <v>6.73</v>
          </cell>
          <cell r="G18">
            <v>6.34</v>
          </cell>
          <cell r="H18">
            <v>6.29</v>
          </cell>
          <cell r="I18">
            <v>6.94</v>
          </cell>
          <cell r="J18">
            <v>6.6</v>
          </cell>
          <cell r="K18">
            <v>6.21</v>
          </cell>
        </row>
        <row r="23">
          <cell r="C23" t="str">
            <v>Apr</v>
          </cell>
          <cell r="D23" t="str">
            <v>May</v>
          </cell>
          <cell r="E23" t="str">
            <v>Jun</v>
          </cell>
          <cell r="F23" t="str">
            <v>Jul</v>
          </cell>
          <cell r="G23" t="str">
            <v>Aug</v>
          </cell>
          <cell r="H23" t="str">
            <v>Sep</v>
          </cell>
          <cell r="I23" t="str">
            <v>Oct</v>
          </cell>
          <cell r="J23" t="str">
            <v>Nov</v>
          </cell>
          <cell r="K23" t="str">
            <v>Dec</v>
          </cell>
          <cell r="L23" t="str">
            <v>Jan</v>
          </cell>
          <cell r="M23" t="str">
            <v>Feb</v>
          </cell>
          <cell r="N23" t="str">
            <v>Mar</v>
          </cell>
        </row>
        <row r="24">
          <cell r="B24" t="str">
            <v>2017/2018</v>
          </cell>
          <cell r="C24">
            <v>4.22</v>
          </cell>
          <cell r="D24">
            <v>3.87</v>
          </cell>
          <cell r="E24">
            <v>4.08</v>
          </cell>
          <cell r="F24">
            <v>4.8499999999999996</v>
          </cell>
          <cell r="G24">
            <v>5.14</v>
          </cell>
          <cell r="H24">
            <v>4.92</v>
          </cell>
          <cell r="I24">
            <v>6.55</v>
          </cell>
          <cell r="J24">
            <v>6.45</v>
          </cell>
          <cell r="K24">
            <v>7.49</v>
          </cell>
          <cell r="L24">
            <v>8.16</v>
          </cell>
          <cell r="M24">
            <v>6.75</v>
          </cell>
          <cell r="N24">
            <v>5.73</v>
          </cell>
        </row>
        <row r="25">
          <cell r="B25" t="str">
            <v>2018/2019</v>
          </cell>
          <cell r="C25">
            <v>5.14</v>
          </cell>
          <cell r="D25">
            <v>5.57</v>
          </cell>
          <cell r="E25">
            <v>5.09</v>
          </cell>
          <cell r="F25">
            <v>5.08</v>
          </cell>
          <cell r="G25">
            <v>4.68</v>
          </cell>
          <cell r="H25">
            <v>5.71</v>
          </cell>
          <cell r="I25">
            <v>6.91</v>
          </cell>
          <cell r="J25">
            <v>6.43</v>
          </cell>
          <cell r="K25">
            <v>6.17</v>
          </cell>
        </row>
        <row r="30">
          <cell r="C30" t="str">
            <v>Apr</v>
          </cell>
          <cell r="D30" t="str">
            <v>May</v>
          </cell>
          <cell r="E30" t="str">
            <v>Jun</v>
          </cell>
          <cell r="F30" t="str">
            <v>Jul</v>
          </cell>
          <cell r="G30" t="str">
            <v>Aug</v>
          </cell>
          <cell r="H30" t="str">
            <v>Sep</v>
          </cell>
          <cell r="I30" t="str">
            <v>Oct</v>
          </cell>
          <cell r="J30" t="str">
            <v>Nov</v>
          </cell>
          <cell r="K30" t="str">
            <v>Dec</v>
          </cell>
          <cell r="L30" t="str">
            <v>Jan</v>
          </cell>
          <cell r="M30" t="str">
            <v>Feb</v>
          </cell>
          <cell r="N30" t="str">
            <v>Mar</v>
          </cell>
        </row>
        <row r="31">
          <cell r="B31" t="str">
            <v>2017/2018</v>
          </cell>
          <cell r="C31">
            <v>0.74</v>
          </cell>
          <cell r="D31">
            <v>2.04</v>
          </cell>
          <cell r="E31">
            <v>2.93</v>
          </cell>
          <cell r="F31">
            <v>4.22</v>
          </cell>
          <cell r="G31">
            <v>5.47</v>
          </cell>
          <cell r="H31">
            <v>6.71</v>
          </cell>
          <cell r="I31">
            <v>8.16</v>
          </cell>
          <cell r="J31">
            <v>9.5299999999999994</v>
          </cell>
          <cell r="K31">
            <v>11.36</v>
          </cell>
          <cell r="L31">
            <v>11.94</v>
          </cell>
          <cell r="M31">
            <v>8.4499999999999993</v>
          </cell>
          <cell r="N31">
            <v>11.3</v>
          </cell>
        </row>
        <row r="32">
          <cell r="B32" t="str">
            <v>2018/2019</v>
          </cell>
          <cell r="C32">
            <v>1.18</v>
          </cell>
          <cell r="D32">
            <v>2.66</v>
          </cell>
          <cell r="E32">
            <v>4.12</v>
          </cell>
          <cell r="F32">
            <v>5.46</v>
          </cell>
          <cell r="G32">
            <v>6.4</v>
          </cell>
          <cell r="H32">
            <v>6.98</v>
          </cell>
          <cell r="I32">
            <v>7.71</v>
          </cell>
          <cell r="J32">
            <v>8.24</v>
          </cell>
          <cell r="K32">
            <v>9.16</v>
          </cell>
        </row>
        <row r="99">
          <cell r="C99">
            <v>1.59553115</v>
          </cell>
          <cell r="D99">
            <v>1.4567501199999999</v>
          </cell>
          <cell r="F99">
            <v>1.94</v>
          </cell>
          <cell r="G99">
            <v>1.84</v>
          </cell>
          <cell r="I99">
            <v>1.47</v>
          </cell>
          <cell r="J99">
            <v>1.44</v>
          </cell>
        </row>
        <row r="100">
          <cell r="C100">
            <v>0.95193837000000003</v>
          </cell>
          <cell r="D100">
            <v>0.84063748999999999</v>
          </cell>
          <cell r="F100">
            <v>0.92</v>
          </cell>
          <cell r="G100">
            <v>1.0900000000000001</v>
          </cell>
          <cell r="I100">
            <v>1.25</v>
          </cell>
          <cell r="J100">
            <v>1.26</v>
          </cell>
        </row>
        <row r="101">
          <cell r="C101">
            <v>5.6927513300000001</v>
          </cell>
          <cell r="D101">
            <v>4.7285177100000002</v>
          </cell>
          <cell r="F101">
            <v>3.59</v>
          </cell>
          <cell r="G101">
            <v>3.94</v>
          </cell>
          <cell r="I101">
            <v>8.64</v>
          </cell>
          <cell r="J101">
            <v>6.47</v>
          </cell>
        </row>
        <row r="102">
          <cell r="C102">
            <v>8.24022085</v>
          </cell>
          <cell r="D102">
            <v>7.0259053099999997</v>
          </cell>
          <cell r="F102">
            <v>6.45</v>
          </cell>
          <cell r="G102">
            <v>6.86</v>
          </cell>
          <cell r="I102">
            <v>11.36</v>
          </cell>
          <cell r="J102">
            <v>9.16</v>
          </cell>
        </row>
        <row r="108">
          <cell r="M108">
            <v>39.86</v>
          </cell>
          <cell r="N108">
            <v>39.61</v>
          </cell>
          <cell r="P108">
            <v>26.96</v>
          </cell>
          <cell r="Q108">
            <v>32.61</v>
          </cell>
          <cell r="S108">
            <v>34.85</v>
          </cell>
          <cell r="T108">
            <v>37.479999999999997</v>
          </cell>
        </row>
        <row r="109">
          <cell r="M109">
            <v>25.66</v>
          </cell>
          <cell r="N109">
            <v>23</v>
          </cell>
          <cell r="P109">
            <v>22.75</v>
          </cell>
          <cell r="Q109">
            <v>19.649999999999999</v>
          </cell>
          <cell r="S109">
            <v>41.23</v>
          </cell>
          <cell r="T109">
            <v>34.369999999999997</v>
          </cell>
        </row>
        <row r="125">
          <cell r="C125">
            <v>43373</v>
          </cell>
          <cell r="D125">
            <v>43465</v>
          </cell>
        </row>
        <row r="131">
          <cell r="B131" t="str">
            <v>Officer</v>
          </cell>
          <cell r="C131">
            <v>411</v>
          </cell>
          <cell r="D131">
            <v>410</v>
          </cell>
        </row>
        <row r="132">
          <cell r="B132" t="str">
            <v>Police Staff</v>
          </cell>
          <cell r="C132">
            <v>72</v>
          </cell>
          <cell r="D132">
            <v>74</v>
          </cell>
        </row>
        <row r="133">
          <cell r="B133" t="str">
            <v>PCSO</v>
          </cell>
          <cell r="C133">
            <v>12</v>
          </cell>
          <cell r="D133">
            <v>13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97"/>
  <sheetViews>
    <sheetView showGridLines="0" tabSelected="1" zoomScale="70" zoomScaleNormal="70" zoomScaleSheetLayoutView="85" workbookViewId="0"/>
  </sheetViews>
  <sheetFormatPr defaultRowHeight="15"/>
  <cols>
    <col min="1" max="1" width="2.140625" style="18" customWidth="1"/>
    <col min="2" max="2" width="3" style="18" customWidth="1"/>
    <col min="3" max="3" width="17.7109375" style="18" customWidth="1"/>
    <col min="4" max="7" width="14.140625" style="18" customWidth="1"/>
    <col min="8" max="10" width="3" style="18" customWidth="1"/>
    <col min="11" max="11" width="17.7109375" style="18" customWidth="1"/>
    <col min="12" max="15" width="14.140625" style="18" customWidth="1"/>
    <col min="16" max="17" width="3" style="18" customWidth="1"/>
    <col min="18" max="18" width="9.140625" style="18"/>
    <col min="19" max="19" width="28.42578125" style="18" customWidth="1"/>
    <col min="20" max="16384" width="9.140625" style="18"/>
  </cols>
  <sheetData>
    <row r="1" spans="2:17" ht="4.5" customHeight="1" thickBot="1"/>
    <row r="2" spans="2:17" ht="31.5" customHeight="1" thickBot="1">
      <c r="B2" s="245" t="s">
        <v>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19"/>
    </row>
    <row r="3" spans="2:17" ht="6.75" customHeight="1" thickBot="1">
      <c r="C3" s="20"/>
      <c r="K3" s="20"/>
    </row>
    <row r="4" spans="2:17" ht="12" customHeight="1" thickBot="1">
      <c r="B4" s="21"/>
      <c r="C4" s="22"/>
      <c r="D4" s="22"/>
      <c r="E4" s="22"/>
      <c r="F4" s="22"/>
      <c r="G4" s="22"/>
      <c r="H4" s="23"/>
      <c r="J4" s="21"/>
      <c r="K4" s="22"/>
      <c r="L4" s="22"/>
      <c r="M4" s="22"/>
      <c r="N4" s="22"/>
      <c r="O4" s="22"/>
      <c r="P4" s="23"/>
    </row>
    <row r="5" spans="2:17" ht="16.5" thickBot="1">
      <c r="B5" s="24"/>
      <c r="C5" s="248" t="s">
        <v>32</v>
      </c>
      <c r="D5" s="249"/>
      <c r="E5" s="249"/>
      <c r="F5" s="249"/>
      <c r="G5" s="250"/>
      <c r="H5" s="25"/>
      <c r="J5" s="24"/>
      <c r="K5" s="248" t="s">
        <v>30</v>
      </c>
      <c r="L5" s="249"/>
      <c r="M5" s="249"/>
      <c r="N5" s="249"/>
      <c r="O5" s="250"/>
      <c r="P5" s="25"/>
    </row>
    <row r="6" spans="2:17" ht="13.5" customHeight="1" thickBot="1">
      <c r="B6" s="24"/>
      <c r="C6" s="17"/>
      <c r="D6" s="17"/>
      <c r="E6" s="17"/>
      <c r="F6" s="17"/>
      <c r="G6" s="17"/>
      <c r="H6" s="25"/>
      <c r="J6" s="24"/>
      <c r="K6" s="17"/>
      <c r="L6" s="17"/>
      <c r="M6" s="17"/>
      <c r="N6" s="17"/>
      <c r="O6" s="17"/>
      <c r="P6" s="25"/>
    </row>
    <row r="7" spans="2:17" s="8" customFormat="1" ht="50.25" customHeight="1">
      <c r="B7" s="6"/>
      <c r="C7" s="9" t="s">
        <v>0</v>
      </c>
      <c r="D7" s="10" t="s">
        <v>5</v>
      </c>
      <c r="E7" s="10" t="s">
        <v>6</v>
      </c>
      <c r="F7" s="10" t="s">
        <v>7</v>
      </c>
      <c r="G7" s="11" t="s">
        <v>16</v>
      </c>
      <c r="H7" s="2"/>
      <c r="J7" s="6"/>
      <c r="K7" s="9" t="s">
        <v>0</v>
      </c>
      <c r="L7" s="10" t="s">
        <v>14</v>
      </c>
      <c r="M7" s="10" t="s">
        <v>15</v>
      </c>
      <c r="N7" s="10" t="s">
        <v>33</v>
      </c>
      <c r="O7" s="11" t="s">
        <v>34</v>
      </c>
      <c r="P7" s="2"/>
    </row>
    <row r="8" spans="2:17">
      <c r="B8" s="24"/>
      <c r="C8" s="15" t="s">
        <v>1</v>
      </c>
      <c r="D8" s="14">
        <v>3000</v>
      </c>
      <c r="E8" s="14">
        <v>3020.2730999999999</v>
      </c>
      <c r="F8" s="14">
        <f>E8-D8</f>
        <v>20.273099999999886</v>
      </c>
      <c r="G8" s="48">
        <f>E8-2950.91</f>
        <v>69.363100000000031</v>
      </c>
      <c r="H8" s="25"/>
      <c r="J8" s="24"/>
      <c r="K8" s="15" t="s">
        <v>1</v>
      </c>
      <c r="L8" s="14">
        <v>11.37</v>
      </c>
      <c r="M8" s="3">
        <v>10.85</v>
      </c>
      <c r="N8" s="14">
        <f>'Abs. Tables'!E7</f>
        <v>8.24</v>
      </c>
      <c r="O8" s="240">
        <f>'Abs. Tables'!F7</f>
        <v>7.03</v>
      </c>
      <c r="P8" s="25"/>
    </row>
    <row r="9" spans="2:17">
      <c r="B9" s="24"/>
      <c r="C9" s="15" t="s">
        <v>2</v>
      </c>
      <c r="D9" s="14">
        <v>2166.1999999999998</v>
      </c>
      <c r="E9" s="14">
        <v>1970.8571999999999</v>
      </c>
      <c r="F9" s="14">
        <f>E9-D9</f>
        <v>-195.3427999999999</v>
      </c>
      <c r="G9" s="48">
        <f>E9-1966.48</f>
        <v>4.3771999999999025</v>
      </c>
      <c r="H9" s="25"/>
      <c r="J9" s="24"/>
      <c r="K9" s="15" t="s">
        <v>2</v>
      </c>
      <c r="L9" s="14">
        <v>8.52</v>
      </c>
      <c r="M9" s="3">
        <v>9.25</v>
      </c>
      <c r="N9" s="14">
        <f>'Abs. Tables'!E8</f>
        <v>6.45</v>
      </c>
      <c r="O9" s="242">
        <f>'Abs. Tables'!F8</f>
        <v>6.86</v>
      </c>
      <c r="P9" s="25"/>
    </row>
    <row r="10" spans="2:17" ht="15.75" thickBot="1">
      <c r="B10" s="24"/>
      <c r="C10" s="12" t="s">
        <v>3</v>
      </c>
      <c r="D10" s="13">
        <v>108</v>
      </c>
      <c r="E10" s="13">
        <v>98.757000000000005</v>
      </c>
      <c r="F10" s="13">
        <f>E10-D10</f>
        <v>-9.242999999999995</v>
      </c>
      <c r="G10" s="46">
        <f>E10-100.1</f>
        <v>-1.3429999999999893</v>
      </c>
      <c r="H10" s="25"/>
      <c r="J10" s="24"/>
      <c r="K10" s="12" t="s">
        <v>3</v>
      </c>
      <c r="L10" s="13">
        <v>10.28</v>
      </c>
      <c r="M10" s="4">
        <v>15.54</v>
      </c>
      <c r="N10" s="13">
        <f>'Abs. Tables'!E9</f>
        <v>11.36</v>
      </c>
      <c r="O10" s="241">
        <f>'Abs. Tables'!F9</f>
        <v>9.16</v>
      </c>
      <c r="P10" s="25"/>
    </row>
    <row r="11" spans="2:17" ht="13.5" customHeight="1">
      <c r="B11" s="24"/>
      <c r="C11" s="26"/>
      <c r="D11" s="17"/>
      <c r="E11" s="17"/>
      <c r="F11" s="17"/>
      <c r="G11" s="17"/>
      <c r="H11" s="25"/>
      <c r="J11" s="24"/>
      <c r="K11" s="17"/>
      <c r="L11" s="17"/>
      <c r="M11" s="17"/>
      <c r="N11" s="17"/>
      <c r="O11" s="17"/>
      <c r="P11" s="25"/>
    </row>
    <row r="12" spans="2:17" ht="18.75">
      <c r="B12" s="24"/>
      <c r="C12" s="251" t="s">
        <v>25</v>
      </c>
      <c r="D12" s="251"/>
      <c r="E12" s="251"/>
      <c r="F12" s="251"/>
      <c r="G12" s="251"/>
      <c r="H12" s="25"/>
      <c r="J12" s="24"/>
      <c r="K12" s="244" t="s">
        <v>23</v>
      </c>
      <c r="L12" s="244"/>
      <c r="M12" s="244"/>
      <c r="N12" s="244"/>
      <c r="O12" s="244"/>
      <c r="P12" s="25"/>
    </row>
    <row r="13" spans="2:17" ht="7.5" customHeight="1">
      <c r="B13" s="24"/>
      <c r="C13" s="57"/>
      <c r="D13" s="57"/>
      <c r="E13" s="57"/>
      <c r="F13" s="57"/>
      <c r="G13" s="57"/>
      <c r="H13" s="25"/>
      <c r="J13" s="24"/>
      <c r="K13" s="17"/>
      <c r="L13" s="17"/>
      <c r="M13" s="17"/>
      <c r="N13" s="17"/>
      <c r="O13" s="17"/>
      <c r="P13" s="25"/>
    </row>
    <row r="14" spans="2:17" ht="26.25" customHeight="1">
      <c r="B14" s="24"/>
      <c r="C14" s="255"/>
      <c r="D14" s="255"/>
      <c r="E14" s="255"/>
      <c r="F14" s="255"/>
      <c r="G14" s="255"/>
      <c r="H14" s="25"/>
      <c r="J14" s="24"/>
      <c r="K14" s="17"/>
      <c r="L14" s="17"/>
      <c r="M14" s="17"/>
      <c r="N14" s="17"/>
      <c r="O14" s="17"/>
      <c r="P14" s="25"/>
    </row>
    <row r="15" spans="2:17" ht="13.5" customHeight="1">
      <c r="B15" s="24"/>
      <c r="C15" s="17"/>
      <c r="D15" s="17"/>
      <c r="E15" s="17"/>
      <c r="F15" s="17"/>
      <c r="G15" s="17"/>
      <c r="H15" s="25"/>
      <c r="J15" s="24"/>
      <c r="K15" s="17"/>
      <c r="L15" s="17"/>
      <c r="M15" s="17"/>
      <c r="N15" s="17"/>
      <c r="O15" s="17"/>
      <c r="P15" s="25"/>
    </row>
    <row r="16" spans="2:17" ht="50.25" customHeight="1">
      <c r="B16" s="24"/>
      <c r="C16" s="17"/>
      <c r="D16" s="17"/>
      <c r="E16" s="17"/>
      <c r="F16" s="17"/>
      <c r="G16" s="17"/>
      <c r="H16" s="25"/>
      <c r="J16" s="24"/>
      <c r="K16" s="17"/>
      <c r="L16" s="17"/>
      <c r="M16" s="17"/>
      <c r="N16" s="17"/>
      <c r="O16" s="17"/>
      <c r="P16" s="25"/>
    </row>
    <row r="17" spans="2:19" ht="18" customHeight="1">
      <c r="B17" s="24"/>
      <c r="C17" s="17"/>
      <c r="D17" s="17"/>
      <c r="E17" s="17"/>
      <c r="F17" s="17"/>
      <c r="G17" s="17"/>
      <c r="H17" s="25"/>
      <c r="J17" s="24"/>
      <c r="K17" s="17"/>
      <c r="L17" s="17"/>
      <c r="M17" s="17"/>
      <c r="N17" s="17"/>
      <c r="O17" s="17"/>
      <c r="P17" s="25"/>
    </row>
    <row r="18" spans="2:19" ht="18" customHeight="1">
      <c r="B18" s="24"/>
      <c r="C18" s="17"/>
      <c r="D18" s="17"/>
      <c r="E18" s="17"/>
      <c r="F18" s="17"/>
      <c r="G18" s="17"/>
      <c r="H18" s="25"/>
      <c r="J18" s="24"/>
      <c r="K18" s="17"/>
      <c r="L18" s="17"/>
      <c r="M18" s="17"/>
      <c r="N18" s="17"/>
      <c r="O18" s="17"/>
      <c r="P18" s="25"/>
    </row>
    <row r="19" spans="2:19" ht="18" customHeight="1">
      <c r="B19" s="24"/>
      <c r="C19" s="17"/>
      <c r="D19" s="17"/>
      <c r="E19" s="17"/>
      <c r="F19" s="17"/>
      <c r="G19" s="17"/>
      <c r="H19" s="25"/>
      <c r="J19" s="24"/>
      <c r="K19" s="17"/>
      <c r="L19" s="17"/>
      <c r="M19" s="17"/>
      <c r="N19" s="17"/>
      <c r="O19" s="17"/>
      <c r="P19" s="25"/>
    </row>
    <row r="20" spans="2:19" ht="18" customHeight="1">
      <c r="B20" s="24"/>
      <c r="C20" s="17"/>
      <c r="D20" s="17"/>
      <c r="E20" s="17"/>
      <c r="F20" s="17"/>
      <c r="G20" s="17"/>
      <c r="H20" s="25"/>
      <c r="J20" s="24"/>
      <c r="K20" s="17"/>
      <c r="L20" s="17"/>
      <c r="M20" s="17"/>
      <c r="N20" s="17"/>
      <c r="O20" s="17"/>
      <c r="P20" s="25"/>
    </row>
    <row r="21" spans="2:19" ht="12" customHeight="1" thickBot="1">
      <c r="B21" s="27"/>
      <c r="C21" s="28"/>
      <c r="D21" s="28"/>
      <c r="E21" s="28"/>
      <c r="F21" s="28"/>
      <c r="G21" s="28"/>
      <c r="H21" s="29"/>
      <c r="J21" s="24"/>
      <c r="K21" s="17"/>
      <c r="L21" s="17"/>
      <c r="M21" s="17"/>
      <c r="N21" s="17"/>
      <c r="O21" s="17"/>
      <c r="P21" s="25"/>
    </row>
    <row r="22" spans="2:19" ht="15.75" thickBot="1">
      <c r="J22" s="24"/>
      <c r="K22" s="17"/>
      <c r="L22" s="17"/>
      <c r="M22" s="17"/>
      <c r="N22" s="17"/>
      <c r="O22" s="17"/>
      <c r="P22" s="25"/>
    </row>
    <row r="23" spans="2:19" ht="12" customHeight="1" thickBot="1">
      <c r="B23" s="21"/>
      <c r="C23" s="22"/>
      <c r="D23" s="22"/>
      <c r="E23" s="22"/>
      <c r="F23" s="22"/>
      <c r="G23" s="22"/>
      <c r="H23" s="23"/>
      <c r="J23" s="24"/>
      <c r="K23" s="17"/>
      <c r="L23" s="17"/>
      <c r="M23" s="17"/>
      <c r="N23" s="17"/>
      <c r="O23" s="17"/>
      <c r="P23" s="25"/>
    </row>
    <row r="24" spans="2:19" ht="16.5" thickBot="1">
      <c r="B24" s="24"/>
      <c r="C24" s="71" t="s">
        <v>28</v>
      </c>
      <c r="D24" s="70"/>
      <c r="E24" s="70"/>
      <c r="F24" s="70"/>
      <c r="G24" s="72"/>
      <c r="H24" s="25"/>
      <c r="J24" s="24"/>
      <c r="K24" s="17"/>
      <c r="L24" s="17"/>
      <c r="M24" s="17"/>
      <c r="N24" s="17"/>
      <c r="O24" s="17"/>
      <c r="P24" s="25"/>
      <c r="S24" s="58"/>
    </row>
    <row r="25" spans="2:19" ht="13.5" customHeight="1">
      <c r="B25" s="24"/>
      <c r="C25" s="17"/>
      <c r="D25" s="17"/>
      <c r="E25" s="17"/>
      <c r="F25" s="17"/>
      <c r="G25" s="17"/>
      <c r="H25" s="25"/>
      <c r="J25" s="24"/>
      <c r="K25" s="17"/>
      <c r="L25" s="17"/>
      <c r="M25" s="17"/>
      <c r="N25" s="17"/>
      <c r="O25" s="17"/>
      <c r="P25" s="25"/>
    </row>
    <row r="26" spans="2:19">
      <c r="B26" s="24"/>
      <c r="C26" s="34" t="s">
        <v>35</v>
      </c>
      <c r="D26" s="35"/>
      <c r="E26" s="17"/>
      <c r="F26" s="39"/>
      <c r="G26" s="47">
        <v>477</v>
      </c>
      <c r="H26" s="25"/>
      <c r="J26" s="24"/>
      <c r="K26" s="17"/>
      <c r="L26" s="17"/>
      <c r="M26" s="17"/>
      <c r="N26" s="17"/>
      <c r="O26" s="17"/>
      <c r="P26" s="25"/>
    </row>
    <row r="27" spans="2:19">
      <c r="B27" s="24"/>
      <c r="C27" s="36" t="s">
        <v>90</v>
      </c>
      <c r="D27" s="37"/>
      <c r="E27" s="37"/>
      <c r="F27" s="37"/>
      <c r="G27" s="37"/>
      <c r="H27" s="25"/>
      <c r="J27" s="24"/>
      <c r="K27" s="17"/>
      <c r="L27" s="17"/>
      <c r="M27" s="17"/>
      <c r="N27" s="17"/>
      <c r="O27" s="17"/>
      <c r="P27" s="25"/>
    </row>
    <row r="28" spans="2:19">
      <c r="B28" s="24"/>
      <c r="C28" s="36" t="s">
        <v>22</v>
      </c>
      <c r="D28" s="38"/>
      <c r="E28" s="38"/>
      <c r="F28" s="38"/>
      <c r="G28" s="38"/>
      <c r="H28" s="25"/>
      <c r="J28" s="24"/>
      <c r="K28" s="17"/>
      <c r="L28" s="17"/>
      <c r="M28" s="17"/>
      <c r="N28" s="17"/>
      <c r="O28" s="17"/>
      <c r="P28" s="25"/>
    </row>
    <row r="29" spans="2:19">
      <c r="B29" s="24"/>
      <c r="C29" s="38"/>
      <c r="D29" s="38"/>
      <c r="E29" s="38"/>
      <c r="F29" s="38"/>
      <c r="G29" s="38"/>
      <c r="H29" s="25"/>
      <c r="J29" s="24"/>
      <c r="K29" s="17"/>
      <c r="L29" s="17"/>
      <c r="M29" s="17"/>
      <c r="N29" s="17"/>
      <c r="O29" s="17"/>
      <c r="P29" s="25"/>
    </row>
    <row r="30" spans="2:19">
      <c r="B30" s="24"/>
      <c r="C30" s="40" t="s">
        <v>21</v>
      </c>
      <c r="D30" s="38"/>
      <c r="E30" s="38"/>
      <c r="F30" s="38"/>
      <c r="G30" s="213">
        <f>D66/9</f>
        <v>8.6666666666666661</v>
      </c>
      <c r="H30" s="25"/>
      <c r="J30" s="24"/>
      <c r="K30" s="17"/>
      <c r="L30" s="17"/>
      <c r="M30" s="17"/>
      <c r="N30" s="17"/>
      <c r="O30" s="17"/>
      <c r="P30" s="25"/>
    </row>
    <row r="31" spans="2:19">
      <c r="B31" s="24"/>
      <c r="C31" s="36" t="s">
        <v>176</v>
      </c>
      <c r="D31" s="38"/>
      <c r="E31" s="38"/>
      <c r="F31" s="38"/>
      <c r="G31" s="38"/>
      <c r="H31" s="25"/>
      <c r="J31" s="24"/>
      <c r="K31" s="17"/>
      <c r="L31" s="17"/>
      <c r="M31" s="17"/>
      <c r="N31" s="17"/>
      <c r="O31" s="17"/>
      <c r="P31" s="25"/>
    </row>
    <row r="32" spans="2:19">
      <c r="B32" s="24"/>
      <c r="C32" s="36"/>
      <c r="D32" s="38"/>
      <c r="E32" s="38"/>
      <c r="F32" s="38"/>
      <c r="G32" s="38"/>
      <c r="H32" s="25"/>
      <c r="J32" s="24"/>
      <c r="K32" s="17"/>
      <c r="L32" s="17"/>
      <c r="M32" s="17"/>
      <c r="N32" s="17"/>
      <c r="O32" s="17"/>
      <c r="P32" s="25"/>
    </row>
    <row r="33" spans="2:16">
      <c r="B33" s="24"/>
      <c r="C33" s="40" t="s">
        <v>36</v>
      </c>
      <c r="D33" s="38"/>
      <c r="E33" s="38"/>
      <c r="F33" s="38"/>
      <c r="G33" s="38"/>
      <c r="H33" s="25"/>
      <c r="J33" s="24"/>
      <c r="K33" s="17"/>
      <c r="L33" s="17"/>
      <c r="M33" s="17"/>
      <c r="N33" s="17"/>
      <c r="O33" s="17"/>
      <c r="P33" s="25"/>
    </row>
    <row r="34" spans="2:16">
      <c r="B34" s="24"/>
      <c r="C34" s="75" t="s">
        <v>179</v>
      </c>
      <c r="D34" s="38"/>
      <c r="E34" s="38"/>
      <c r="F34" s="38"/>
      <c r="G34" s="69">
        <v>124503</v>
      </c>
      <c r="H34" s="25"/>
      <c r="J34" s="24"/>
      <c r="K34" s="17"/>
      <c r="L34" s="17"/>
      <c r="M34" s="17"/>
      <c r="N34" s="17"/>
      <c r="O34" s="17"/>
      <c r="P34" s="25"/>
    </row>
    <row r="35" spans="2:16">
      <c r="B35" s="24"/>
      <c r="C35" s="36" t="s">
        <v>195</v>
      </c>
      <c r="D35" s="38"/>
      <c r="E35" s="38"/>
      <c r="F35" s="38"/>
      <c r="G35" s="73"/>
      <c r="H35" s="25"/>
      <c r="J35" s="24"/>
      <c r="K35" s="17"/>
      <c r="L35" s="17"/>
      <c r="M35" s="17"/>
      <c r="N35" s="17"/>
      <c r="O35" s="17"/>
      <c r="P35" s="25"/>
    </row>
    <row r="36" spans="2:16">
      <c r="B36" s="24"/>
      <c r="C36" s="17"/>
      <c r="D36" s="17"/>
      <c r="E36" s="17"/>
      <c r="F36" s="17"/>
      <c r="G36" s="17"/>
      <c r="H36" s="25"/>
      <c r="J36" s="24"/>
      <c r="K36" s="17"/>
      <c r="L36" s="17"/>
      <c r="M36" s="17"/>
      <c r="N36" s="17"/>
      <c r="O36" s="17"/>
      <c r="P36" s="25"/>
    </row>
    <row r="37" spans="2:16">
      <c r="B37" s="24"/>
      <c r="C37" s="17"/>
      <c r="D37" s="17"/>
      <c r="E37" s="17"/>
      <c r="F37" s="17"/>
      <c r="G37" s="17"/>
      <c r="H37" s="25"/>
      <c r="J37" s="24"/>
      <c r="K37" s="17"/>
      <c r="L37" s="17"/>
      <c r="M37" s="17"/>
      <c r="N37" s="17"/>
      <c r="O37" s="17"/>
      <c r="P37" s="25"/>
    </row>
    <row r="38" spans="2:16" ht="12" customHeight="1">
      <c r="B38" s="24"/>
      <c r="C38" s="17"/>
      <c r="D38" s="17"/>
      <c r="E38" s="17"/>
      <c r="F38" s="17"/>
      <c r="G38" s="17"/>
      <c r="H38" s="25"/>
      <c r="J38" s="24"/>
      <c r="K38" s="17"/>
      <c r="L38" s="17"/>
      <c r="M38" s="17"/>
      <c r="N38" s="17"/>
      <c r="O38" s="17"/>
      <c r="P38" s="25"/>
    </row>
    <row r="39" spans="2:16">
      <c r="B39" s="24"/>
      <c r="C39" s="17"/>
      <c r="D39" s="17"/>
      <c r="E39" s="17"/>
      <c r="F39" s="17"/>
      <c r="G39" s="17"/>
      <c r="H39" s="25"/>
      <c r="J39" s="24"/>
      <c r="K39" s="17"/>
      <c r="L39" s="17"/>
      <c r="M39" s="17"/>
      <c r="N39" s="17"/>
      <c r="O39" s="17"/>
      <c r="P39" s="25"/>
    </row>
    <row r="40" spans="2:16" ht="12" customHeight="1" thickBot="1">
      <c r="B40" s="27"/>
      <c r="C40" s="28"/>
      <c r="D40" s="28"/>
      <c r="E40" s="28"/>
      <c r="F40" s="28"/>
      <c r="G40" s="28"/>
      <c r="H40" s="29"/>
      <c r="J40" s="24"/>
      <c r="K40" s="17"/>
      <c r="L40" s="17"/>
      <c r="M40" s="17"/>
      <c r="N40" s="17"/>
      <c r="O40" s="17"/>
      <c r="P40" s="25"/>
    </row>
    <row r="41" spans="2:16" ht="15.75" thickBot="1">
      <c r="J41" s="24"/>
      <c r="K41" s="17"/>
      <c r="L41" s="17"/>
      <c r="M41" s="17"/>
      <c r="N41" s="17"/>
      <c r="O41" s="17"/>
      <c r="P41" s="25"/>
    </row>
    <row r="42" spans="2:16" ht="15.75" thickBot="1">
      <c r="B42" s="21"/>
      <c r="C42" s="22"/>
      <c r="D42" s="22"/>
      <c r="E42" s="22"/>
      <c r="F42" s="22"/>
      <c r="G42" s="22"/>
      <c r="H42" s="23"/>
      <c r="J42" s="24"/>
      <c r="K42" s="17"/>
      <c r="L42" s="17"/>
      <c r="M42" s="17"/>
      <c r="N42" s="17"/>
      <c r="O42" s="17"/>
      <c r="P42" s="25"/>
    </row>
    <row r="43" spans="2:16" ht="16.5" thickBot="1">
      <c r="B43" s="24"/>
      <c r="C43" s="248" t="s">
        <v>29</v>
      </c>
      <c r="D43" s="249"/>
      <c r="E43" s="249"/>
      <c r="F43" s="249"/>
      <c r="G43" s="250"/>
      <c r="H43" s="25"/>
      <c r="J43" s="24"/>
      <c r="K43" s="17"/>
      <c r="L43" s="17"/>
      <c r="M43" s="17"/>
      <c r="N43" s="17"/>
      <c r="O43" s="17"/>
      <c r="P43" s="25"/>
    </row>
    <row r="44" spans="2:16" ht="15.75" thickBot="1">
      <c r="B44" s="24"/>
      <c r="C44" s="17"/>
      <c r="D44" s="17"/>
      <c r="E44" s="17"/>
      <c r="F44" s="17"/>
      <c r="G44" s="17"/>
      <c r="H44" s="25"/>
      <c r="J44" s="24"/>
      <c r="K44" s="17"/>
      <c r="L44" s="17"/>
      <c r="M44" s="17"/>
      <c r="N44" s="17"/>
      <c r="O44" s="17"/>
      <c r="P44" s="25"/>
    </row>
    <row r="45" spans="2:16" ht="45">
      <c r="B45" s="24"/>
      <c r="C45" s="49" t="s">
        <v>0</v>
      </c>
      <c r="D45" s="10" t="s">
        <v>37</v>
      </c>
      <c r="E45" s="10" t="s">
        <v>13</v>
      </c>
      <c r="F45" s="10" t="s">
        <v>38</v>
      </c>
      <c r="G45" s="11" t="s">
        <v>8</v>
      </c>
      <c r="H45" s="25"/>
      <c r="J45" s="24"/>
      <c r="K45" s="17"/>
      <c r="L45" s="17"/>
      <c r="M45" s="17"/>
      <c r="N45" s="17"/>
      <c r="O45" s="17"/>
      <c r="P45" s="25"/>
    </row>
    <row r="46" spans="2:16">
      <c r="B46" s="24"/>
      <c r="C46" s="15" t="s">
        <v>1</v>
      </c>
      <c r="D46" s="14">
        <v>60</v>
      </c>
      <c r="E46" s="14">
        <v>3000</v>
      </c>
      <c r="F46" s="14">
        <v>3043.27</v>
      </c>
      <c r="G46" s="48">
        <f>F46-E46</f>
        <v>43.269999999999982</v>
      </c>
      <c r="H46" s="25"/>
      <c r="J46" s="24"/>
      <c r="K46" s="17"/>
      <c r="L46" s="17"/>
      <c r="M46" s="17"/>
      <c r="N46" s="17"/>
      <c r="O46" s="17"/>
      <c r="P46" s="25"/>
    </row>
    <row r="47" spans="2:16" ht="15.75" thickBot="1">
      <c r="B47" s="24"/>
      <c r="C47" s="12" t="s">
        <v>4</v>
      </c>
      <c r="D47" s="243">
        <v>75</v>
      </c>
      <c r="E47" s="243">
        <v>515</v>
      </c>
      <c r="F47" s="243">
        <v>515</v>
      </c>
      <c r="G47" s="67">
        <f>F47-E47</f>
        <v>0</v>
      </c>
      <c r="H47" s="25"/>
      <c r="J47" s="24"/>
      <c r="K47" s="17"/>
      <c r="L47" s="17"/>
      <c r="M47" s="17"/>
      <c r="N47" s="17"/>
      <c r="O47" s="17"/>
      <c r="P47" s="25"/>
    </row>
    <row r="48" spans="2:16" ht="18.75">
      <c r="B48" s="24"/>
      <c r="C48" s="17"/>
      <c r="D48" s="17"/>
      <c r="E48" s="17"/>
      <c r="F48" s="17"/>
      <c r="G48" s="17"/>
      <c r="H48" s="25"/>
      <c r="J48" s="24"/>
      <c r="K48" s="252" t="s">
        <v>26</v>
      </c>
      <c r="L48" s="252"/>
      <c r="M48" s="252"/>
      <c r="N48" s="252"/>
      <c r="O48" s="252"/>
      <c r="P48" s="25"/>
    </row>
    <row r="49" spans="2:16" ht="18.75">
      <c r="B49" s="24"/>
      <c r="C49" s="18" t="s">
        <v>39</v>
      </c>
      <c r="D49" s="17"/>
      <c r="E49" s="17"/>
      <c r="F49" s="17"/>
      <c r="G49" s="17"/>
      <c r="H49" s="25"/>
      <c r="J49" s="24"/>
      <c r="K49" s="57"/>
      <c r="L49" s="57"/>
      <c r="M49" s="57"/>
      <c r="N49" s="57"/>
      <c r="O49" s="57"/>
      <c r="P49" s="25"/>
    </row>
    <row r="50" spans="2:16">
      <c r="B50" s="24"/>
      <c r="C50" s="17"/>
      <c r="D50" s="17"/>
      <c r="E50" s="17"/>
      <c r="F50" s="17"/>
      <c r="G50" s="17"/>
      <c r="H50" s="25"/>
      <c r="J50" s="24"/>
      <c r="K50" s="1"/>
      <c r="L50" s="1"/>
      <c r="M50" s="1"/>
      <c r="N50" s="1"/>
      <c r="O50" s="1"/>
      <c r="P50" s="25"/>
    </row>
    <row r="51" spans="2:16">
      <c r="B51" s="24"/>
      <c r="C51" s="50" t="s">
        <v>40</v>
      </c>
      <c r="F51" s="17"/>
      <c r="G51" s="17"/>
      <c r="H51" s="25"/>
      <c r="J51" s="24"/>
      <c r="K51" s="17"/>
      <c r="L51" s="17"/>
      <c r="M51" s="17"/>
      <c r="N51" s="17"/>
      <c r="O51" s="17"/>
      <c r="P51" s="25"/>
    </row>
    <row r="52" spans="2:16">
      <c r="B52" s="24"/>
      <c r="C52" s="17"/>
      <c r="D52" s="17"/>
      <c r="E52" s="17"/>
      <c r="F52" s="17"/>
      <c r="G52" s="17"/>
      <c r="H52" s="25"/>
      <c r="J52" s="24"/>
      <c r="K52" s="17"/>
      <c r="L52" s="17"/>
      <c r="M52" s="17"/>
      <c r="N52" s="17"/>
      <c r="O52" s="17"/>
      <c r="P52" s="25"/>
    </row>
    <row r="53" spans="2:16">
      <c r="B53" s="24"/>
      <c r="C53" s="256" t="s">
        <v>42</v>
      </c>
      <c r="D53" s="257"/>
      <c r="E53" s="32" t="s">
        <v>41</v>
      </c>
      <c r="F53" s="26" t="s">
        <v>27</v>
      </c>
      <c r="G53" s="17"/>
      <c r="H53" s="25"/>
      <c r="J53" s="24"/>
      <c r="K53" s="17"/>
      <c r="L53" s="17"/>
      <c r="M53" s="17"/>
      <c r="N53" s="17"/>
      <c r="O53" s="17"/>
      <c r="P53" s="25"/>
    </row>
    <row r="54" spans="2:16">
      <c r="B54" s="24"/>
      <c r="C54" s="253" t="s">
        <v>43</v>
      </c>
      <c r="D54" s="254"/>
      <c r="E54" s="32" t="s">
        <v>44</v>
      </c>
      <c r="F54" s="17"/>
      <c r="G54" s="17"/>
      <c r="H54" s="25"/>
      <c r="J54" s="24"/>
      <c r="K54" s="17"/>
      <c r="L54" s="17"/>
      <c r="M54" s="17"/>
      <c r="N54" s="17"/>
      <c r="O54" s="17"/>
      <c r="P54" s="25"/>
    </row>
    <row r="55" spans="2:16">
      <c r="B55" s="24"/>
      <c r="F55" s="17"/>
      <c r="G55" s="17"/>
      <c r="H55" s="25"/>
      <c r="J55" s="24"/>
      <c r="K55" s="17"/>
      <c r="L55" s="17"/>
      <c r="M55" s="17"/>
      <c r="N55" s="17"/>
      <c r="O55" s="17"/>
      <c r="P55" s="25"/>
    </row>
    <row r="56" spans="2:16">
      <c r="B56" s="24"/>
      <c r="C56" s="17"/>
      <c r="D56" s="17"/>
      <c r="E56" s="17"/>
      <c r="F56" s="17"/>
      <c r="G56" s="17"/>
      <c r="H56" s="25"/>
      <c r="J56" s="24"/>
      <c r="K56" s="17"/>
      <c r="L56" s="17"/>
      <c r="M56" s="17"/>
      <c r="N56" s="17"/>
      <c r="O56" s="17"/>
      <c r="P56" s="25"/>
    </row>
    <row r="57" spans="2:16" ht="12" customHeight="1" thickBot="1">
      <c r="B57" s="27"/>
      <c r="C57" s="28"/>
      <c r="D57" s="28"/>
      <c r="E57" s="28"/>
      <c r="F57" s="28"/>
      <c r="G57" s="28"/>
      <c r="H57" s="29"/>
      <c r="J57" s="24"/>
      <c r="K57" s="17"/>
      <c r="L57" s="17"/>
      <c r="M57" s="17"/>
      <c r="N57" s="17"/>
      <c r="O57" s="17"/>
      <c r="P57" s="25"/>
    </row>
    <row r="58" spans="2:16" ht="15.75" thickBot="1">
      <c r="J58" s="24"/>
      <c r="K58" s="17"/>
      <c r="L58" s="17"/>
      <c r="M58" s="17"/>
      <c r="N58" s="17"/>
      <c r="O58" s="17"/>
      <c r="P58" s="25"/>
    </row>
    <row r="59" spans="2:16" ht="12" customHeight="1" thickBot="1">
      <c r="B59" s="21"/>
      <c r="C59" s="22"/>
      <c r="D59" s="22"/>
      <c r="E59" s="22"/>
      <c r="F59" s="22"/>
      <c r="G59" s="22"/>
      <c r="H59" s="23"/>
      <c r="J59" s="24"/>
      <c r="K59" s="17"/>
      <c r="L59" s="17"/>
      <c r="M59" s="17"/>
      <c r="N59" s="17"/>
      <c r="O59" s="17"/>
      <c r="P59" s="25"/>
    </row>
    <row r="60" spans="2:16" ht="19.5" thickBot="1">
      <c r="B60" s="24"/>
      <c r="C60" s="74" t="s">
        <v>45</v>
      </c>
      <c r="D60" s="70"/>
      <c r="E60" s="70"/>
      <c r="F60" s="70"/>
      <c r="G60" s="72"/>
      <c r="H60" s="25"/>
      <c r="J60" s="24"/>
      <c r="K60" s="244" t="s">
        <v>19</v>
      </c>
      <c r="L60" s="244"/>
      <c r="M60" s="244"/>
      <c r="N60" s="244"/>
      <c r="O60" s="244"/>
      <c r="P60" s="25"/>
    </row>
    <row r="61" spans="2:16" ht="12" customHeight="1" thickBot="1">
      <c r="B61" s="24"/>
      <c r="C61" s="17"/>
      <c r="D61" s="17"/>
      <c r="E61" s="17"/>
      <c r="F61" s="17"/>
      <c r="G61" s="17"/>
      <c r="H61" s="25"/>
      <c r="J61" s="24"/>
      <c r="K61" s="17"/>
      <c r="L61" s="17"/>
      <c r="M61" s="17"/>
      <c r="N61" s="17"/>
      <c r="O61" s="17"/>
      <c r="P61" s="25"/>
    </row>
    <row r="62" spans="2:16" ht="45">
      <c r="B62" s="24"/>
      <c r="C62" s="9" t="s">
        <v>0</v>
      </c>
      <c r="D62" s="10" t="s">
        <v>191</v>
      </c>
      <c r="E62" s="10" t="s">
        <v>12</v>
      </c>
      <c r="F62" s="10" t="s">
        <v>91</v>
      </c>
      <c r="G62" s="11" t="s">
        <v>8</v>
      </c>
      <c r="H62" s="25"/>
      <c r="J62" s="24"/>
      <c r="K62" s="17"/>
      <c r="L62" s="17"/>
      <c r="M62" s="17"/>
      <c r="N62" s="17"/>
      <c r="O62" s="17"/>
      <c r="P62" s="25"/>
    </row>
    <row r="63" spans="2:16">
      <c r="B63" s="24"/>
      <c r="C63" s="15" t="s">
        <v>1</v>
      </c>
      <c r="D63" s="5">
        <v>197</v>
      </c>
      <c r="E63" s="3">
        <v>6.4</v>
      </c>
      <c r="F63" s="60">
        <v>6.32</v>
      </c>
      <c r="G63" s="61">
        <f>E63-F63</f>
        <v>8.0000000000000071E-2</v>
      </c>
      <c r="H63" s="25"/>
      <c r="J63" s="24"/>
      <c r="K63" s="17"/>
      <c r="L63" s="17"/>
      <c r="M63" s="17"/>
      <c r="N63" s="17"/>
      <c r="O63" s="17"/>
      <c r="P63" s="25"/>
    </row>
    <row r="64" spans="2:16">
      <c r="B64" s="24"/>
      <c r="C64" s="15" t="s">
        <v>2</v>
      </c>
      <c r="D64" s="5">
        <v>165</v>
      </c>
      <c r="E64" s="3">
        <v>7.6</v>
      </c>
      <c r="F64" s="60">
        <v>7.96</v>
      </c>
      <c r="G64" s="61">
        <f>E64-F64</f>
        <v>-0.36000000000000032</v>
      </c>
      <c r="H64" s="25"/>
      <c r="J64" s="24"/>
      <c r="K64" s="17"/>
      <c r="L64" s="17"/>
      <c r="M64" s="17"/>
      <c r="N64" s="17"/>
      <c r="O64" s="17"/>
      <c r="P64" s="25"/>
    </row>
    <row r="65" spans="2:16">
      <c r="B65" s="24"/>
      <c r="C65" s="15" t="s">
        <v>3</v>
      </c>
      <c r="D65" s="5">
        <v>4</v>
      </c>
      <c r="E65" s="3">
        <v>3.83</v>
      </c>
      <c r="F65" s="60">
        <v>3.92</v>
      </c>
      <c r="G65" s="61">
        <f>E65-F65</f>
        <v>-8.9999999999999858E-2</v>
      </c>
      <c r="H65" s="25"/>
      <c r="J65" s="24"/>
      <c r="K65" s="17"/>
      <c r="L65" s="17"/>
      <c r="M65" s="17"/>
      <c r="N65" s="17"/>
      <c r="O65" s="17"/>
      <c r="P65" s="25"/>
    </row>
    <row r="66" spans="2:16" ht="15.75" thickBot="1">
      <c r="B66" s="24"/>
      <c r="C66" s="12" t="s">
        <v>4</v>
      </c>
      <c r="D66" s="7">
        <v>78</v>
      </c>
      <c r="E66" s="4">
        <v>17.48</v>
      </c>
      <c r="F66" s="65">
        <v>19.149999999999999</v>
      </c>
      <c r="G66" s="59">
        <f>E66-F66</f>
        <v>-1.6699999999999982</v>
      </c>
      <c r="H66" s="25"/>
      <c r="J66" s="24"/>
      <c r="K66" s="17"/>
      <c r="L66" s="17"/>
      <c r="M66" s="17"/>
      <c r="N66" s="17"/>
      <c r="O66" s="17"/>
      <c r="P66" s="25"/>
    </row>
    <row r="67" spans="2:16" ht="12" customHeight="1" thickBot="1">
      <c r="B67" s="27"/>
      <c r="C67" s="28"/>
      <c r="D67" s="28"/>
      <c r="E67" s="28"/>
      <c r="F67" s="28"/>
      <c r="G67" s="28"/>
      <c r="H67" s="29"/>
      <c r="J67" s="24"/>
      <c r="K67" s="17"/>
      <c r="L67" s="17"/>
      <c r="M67" s="17"/>
      <c r="N67" s="17"/>
      <c r="O67" s="17"/>
      <c r="P67" s="25"/>
    </row>
    <row r="68" spans="2:16" ht="19.5" thickBot="1">
      <c r="J68" s="24"/>
      <c r="K68" s="244" t="s">
        <v>31</v>
      </c>
      <c r="L68" s="244"/>
      <c r="M68" s="244"/>
      <c r="N68" s="244"/>
      <c r="O68" s="244"/>
      <c r="P68" s="25"/>
    </row>
    <row r="69" spans="2:16" ht="12" customHeight="1" thickBot="1">
      <c r="B69" s="21"/>
      <c r="C69" s="22"/>
      <c r="D69" s="22"/>
      <c r="E69" s="22"/>
      <c r="F69" s="22"/>
      <c r="G69" s="22"/>
      <c r="H69" s="23"/>
      <c r="J69" s="24"/>
      <c r="K69" s="17"/>
      <c r="L69" s="17"/>
      <c r="M69" s="17"/>
      <c r="N69" s="17"/>
      <c r="O69" s="17"/>
      <c r="P69" s="25"/>
    </row>
    <row r="70" spans="2:16" ht="16.5" thickBot="1">
      <c r="B70" s="24"/>
      <c r="C70" s="248" t="s">
        <v>92</v>
      </c>
      <c r="D70" s="249"/>
      <c r="E70" s="249"/>
      <c r="F70" s="249"/>
      <c r="G70" s="250"/>
      <c r="H70" s="25"/>
      <c r="J70" s="24"/>
      <c r="K70" s="17"/>
      <c r="L70" s="17"/>
      <c r="M70" s="17"/>
      <c r="N70" s="17"/>
      <c r="O70" s="17"/>
      <c r="P70" s="25"/>
    </row>
    <row r="71" spans="2:16" ht="15.75" thickBot="1">
      <c r="B71" s="24"/>
      <c r="C71" s="17"/>
      <c r="D71" s="17"/>
      <c r="E71" s="17"/>
      <c r="F71" s="17"/>
      <c r="G71" s="17"/>
      <c r="H71" s="25"/>
      <c r="J71" s="24"/>
      <c r="K71" s="17"/>
      <c r="L71" s="17"/>
      <c r="M71" s="17"/>
      <c r="N71" s="17"/>
      <c r="O71" s="17"/>
      <c r="P71" s="25"/>
    </row>
    <row r="72" spans="2:16" ht="45">
      <c r="B72" s="24"/>
      <c r="C72" s="9" t="s">
        <v>0</v>
      </c>
      <c r="D72" s="10" t="s">
        <v>9</v>
      </c>
      <c r="E72" s="10" t="s">
        <v>10</v>
      </c>
      <c r="F72" s="10" t="s">
        <v>11</v>
      </c>
      <c r="G72" s="11" t="s">
        <v>17</v>
      </c>
      <c r="H72" s="25"/>
      <c r="J72" s="24"/>
      <c r="K72" s="17"/>
      <c r="L72" s="17"/>
      <c r="M72" s="17"/>
      <c r="N72" s="17"/>
      <c r="O72" s="17"/>
      <c r="P72" s="25"/>
    </row>
    <row r="73" spans="2:16">
      <c r="B73" s="24"/>
      <c r="C73" s="15" t="s">
        <v>1</v>
      </c>
      <c r="D73" s="115">
        <v>79</v>
      </c>
      <c r="E73" s="63">
        <v>2.54</v>
      </c>
      <c r="F73" s="62">
        <v>1021</v>
      </c>
      <c r="G73" s="66">
        <v>32.82</v>
      </c>
      <c r="H73" s="25"/>
      <c r="J73" s="24"/>
      <c r="K73" s="17"/>
      <c r="L73" s="17"/>
      <c r="M73" s="17"/>
      <c r="N73" s="17"/>
      <c r="O73" s="17"/>
      <c r="P73" s="25"/>
    </row>
    <row r="74" spans="2:16" ht="18.75">
      <c r="B74" s="24"/>
      <c r="C74" s="15" t="s">
        <v>2</v>
      </c>
      <c r="D74" s="115">
        <v>77</v>
      </c>
      <c r="E74" s="63">
        <v>3.54</v>
      </c>
      <c r="F74" s="62">
        <v>1409</v>
      </c>
      <c r="G74" s="66">
        <v>64.84</v>
      </c>
      <c r="H74" s="25"/>
      <c r="J74" s="24"/>
      <c r="K74" s="244" t="s">
        <v>20</v>
      </c>
      <c r="L74" s="244"/>
      <c r="M74" s="244"/>
      <c r="N74" s="244"/>
      <c r="O74" s="244"/>
      <c r="P74" s="25"/>
    </row>
    <row r="75" spans="2:16">
      <c r="B75" s="24"/>
      <c r="C75" s="15" t="s">
        <v>3</v>
      </c>
      <c r="D75" s="115">
        <v>1</v>
      </c>
      <c r="E75" s="63">
        <v>0.93</v>
      </c>
      <c r="F75" s="62">
        <v>59</v>
      </c>
      <c r="G75" s="66">
        <v>54.63</v>
      </c>
      <c r="H75" s="25"/>
      <c r="J75" s="24"/>
      <c r="K75" s="17"/>
      <c r="L75" s="17"/>
      <c r="M75" s="17"/>
      <c r="N75" s="17"/>
      <c r="O75" s="17"/>
      <c r="P75" s="25"/>
    </row>
    <row r="76" spans="2:16" ht="15.75" thickBot="1">
      <c r="B76" s="24"/>
      <c r="C76" s="12" t="s">
        <v>4</v>
      </c>
      <c r="D76" s="116">
        <v>28</v>
      </c>
      <c r="E76" s="65">
        <v>5.87</v>
      </c>
      <c r="F76" s="64">
        <v>141</v>
      </c>
      <c r="G76" s="67">
        <v>29.56</v>
      </c>
      <c r="H76" s="25"/>
      <c r="J76" s="24"/>
      <c r="K76" s="17"/>
      <c r="L76" s="17"/>
      <c r="M76" s="17"/>
      <c r="N76" s="17"/>
      <c r="O76" s="17"/>
      <c r="P76" s="25"/>
    </row>
    <row r="77" spans="2:16">
      <c r="B77" s="24"/>
      <c r="C77" s="17"/>
      <c r="D77" s="17"/>
      <c r="E77" s="17"/>
      <c r="F77" s="17"/>
      <c r="G77" s="17"/>
      <c r="H77" s="25"/>
      <c r="J77" s="24"/>
      <c r="K77" s="17"/>
      <c r="L77" s="17"/>
      <c r="M77" s="17"/>
      <c r="N77" s="17"/>
      <c r="O77" s="17"/>
      <c r="P77" s="25"/>
    </row>
    <row r="78" spans="2:16">
      <c r="B78" s="24"/>
      <c r="C78" s="41" t="s">
        <v>18</v>
      </c>
      <c r="D78" s="42"/>
      <c r="E78" s="42"/>
      <c r="F78" s="43"/>
      <c r="G78" s="16">
        <v>6.5600000000000006E-2</v>
      </c>
      <c r="H78" s="25"/>
      <c r="J78" s="24"/>
      <c r="K78" s="17"/>
      <c r="L78" s="17"/>
      <c r="M78" s="17"/>
      <c r="N78" s="17"/>
      <c r="O78" s="17"/>
      <c r="P78" s="25"/>
    </row>
    <row r="79" spans="2:16">
      <c r="B79" s="24"/>
      <c r="C79" s="17"/>
      <c r="D79" s="17"/>
      <c r="E79" s="17"/>
      <c r="F79" s="17"/>
      <c r="G79" s="17"/>
      <c r="H79" s="25"/>
      <c r="J79" s="24"/>
      <c r="K79" s="17"/>
      <c r="L79" s="17"/>
      <c r="M79" s="17"/>
      <c r="N79" s="17"/>
      <c r="O79" s="17"/>
      <c r="P79" s="25"/>
    </row>
    <row r="80" spans="2:16">
      <c r="B80" s="24"/>
      <c r="C80" s="17"/>
      <c r="D80" s="17"/>
      <c r="E80" s="17"/>
      <c r="F80" s="17"/>
      <c r="G80" s="17"/>
      <c r="H80" s="25"/>
      <c r="J80" s="24"/>
      <c r="K80" s="17"/>
      <c r="L80" s="17"/>
      <c r="M80" s="17"/>
      <c r="N80" s="17"/>
      <c r="O80" s="17"/>
      <c r="P80" s="25"/>
    </row>
    <row r="81" spans="2:16">
      <c r="B81" s="24"/>
      <c r="C81" s="17"/>
      <c r="D81" s="68"/>
      <c r="E81" s="17"/>
      <c r="F81" s="17"/>
      <c r="G81" s="17"/>
      <c r="H81" s="25"/>
      <c r="J81" s="24"/>
      <c r="K81" s="17"/>
      <c r="L81" s="17"/>
      <c r="M81" s="17"/>
      <c r="N81" s="17"/>
      <c r="O81" s="17"/>
      <c r="P81" s="25"/>
    </row>
    <row r="82" spans="2:16">
      <c r="B82" s="24"/>
      <c r="C82" s="17"/>
      <c r="D82" s="17"/>
      <c r="E82" s="17"/>
      <c r="F82" s="17"/>
      <c r="G82" s="17"/>
      <c r="H82" s="25"/>
      <c r="J82" s="24"/>
      <c r="K82" s="17"/>
      <c r="L82" s="17"/>
      <c r="M82" s="17"/>
      <c r="N82" s="17"/>
      <c r="O82" s="17"/>
      <c r="P82" s="25"/>
    </row>
    <row r="83" spans="2:16">
      <c r="B83" s="24"/>
      <c r="C83" s="30"/>
      <c r="D83" s="30"/>
      <c r="E83" s="30"/>
      <c r="F83" s="30"/>
      <c r="G83" s="30"/>
      <c r="H83" s="25"/>
      <c r="J83" s="24"/>
      <c r="K83" s="17"/>
      <c r="L83" s="17"/>
      <c r="M83" s="17"/>
      <c r="N83" s="17"/>
      <c r="O83" s="17"/>
      <c r="P83" s="25"/>
    </row>
    <row r="84" spans="2:16">
      <c r="B84" s="24"/>
      <c r="C84" s="17"/>
      <c r="D84" s="17"/>
      <c r="E84" s="17"/>
      <c r="F84" s="17"/>
      <c r="G84" s="17"/>
      <c r="H84" s="25"/>
      <c r="J84" s="24"/>
      <c r="K84" s="17"/>
      <c r="L84" s="17"/>
      <c r="M84" s="17"/>
      <c r="N84" s="17"/>
      <c r="O84" s="17"/>
      <c r="P84" s="25"/>
    </row>
    <row r="85" spans="2:16">
      <c r="B85" s="24"/>
      <c r="C85" s="17"/>
      <c r="D85" s="17"/>
      <c r="E85" s="17"/>
      <c r="F85" s="17"/>
      <c r="G85" s="17"/>
      <c r="H85" s="25"/>
      <c r="J85" s="24"/>
      <c r="K85" s="17"/>
      <c r="L85" s="17"/>
      <c r="M85" s="17"/>
      <c r="N85" s="17"/>
      <c r="O85" s="17"/>
      <c r="P85" s="25"/>
    </row>
    <row r="86" spans="2:16">
      <c r="B86" s="24"/>
      <c r="C86" s="17"/>
      <c r="D86" s="17"/>
      <c r="E86" s="17"/>
      <c r="F86" s="17"/>
      <c r="G86" s="17"/>
      <c r="H86" s="25"/>
      <c r="J86" s="24"/>
      <c r="K86" s="17"/>
      <c r="L86" s="17"/>
      <c r="M86" s="17"/>
      <c r="N86" s="17"/>
      <c r="O86" s="17"/>
      <c r="P86" s="25"/>
    </row>
    <row r="87" spans="2:16">
      <c r="B87" s="24"/>
      <c r="C87" s="17"/>
      <c r="D87" s="17"/>
      <c r="E87" s="17"/>
      <c r="F87" s="17"/>
      <c r="G87" s="17"/>
      <c r="H87" s="25"/>
      <c r="J87" s="24"/>
      <c r="K87" s="17"/>
      <c r="L87" s="17"/>
      <c r="M87" s="17"/>
      <c r="N87" s="17"/>
      <c r="O87" s="17"/>
      <c r="P87" s="25"/>
    </row>
    <row r="88" spans="2:16" ht="9" customHeight="1" thickBot="1">
      <c r="B88" s="27"/>
      <c r="C88" s="28"/>
      <c r="D88" s="28"/>
      <c r="E88" s="28"/>
      <c r="F88" s="28"/>
      <c r="G88" s="28"/>
      <c r="H88" s="29"/>
      <c r="J88" s="27"/>
      <c r="K88" s="28"/>
      <c r="L88" s="28"/>
      <c r="M88" s="28"/>
      <c r="N88" s="28"/>
      <c r="O88" s="28"/>
      <c r="P88" s="29"/>
    </row>
    <row r="89" spans="2:16">
      <c r="J89" s="17"/>
      <c r="K89" s="56"/>
      <c r="L89" s="53"/>
      <c r="M89" s="53"/>
      <c r="N89" s="53"/>
      <c r="O89" s="17"/>
      <c r="P89" s="17"/>
    </row>
    <row r="90" spans="2:16">
      <c r="J90" s="17"/>
      <c r="K90" s="51"/>
      <c r="L90" s="53"/>
      <c r="M90" s="53"/>
      <c r="N90" s="53"/>
      <c r="O90" s="17"/>
      <c r="P90" s="17"/>
    </row>
    <row r="91" spans="2:16" ht="10.5" customHeight="1">
      <c r="J91" s="17"/>
      <c r="K91" s="51"/>
      <c r="L91" s="53"/>
      <c r="M91" s="53"/>
      <c r="N91" s="53"/>
      <c r="O91" s="17"/>
      <c r="P91" s="17"/>
    </row>
    <row r="92" spans="2:16">
      <c r="J92" s="33"/>
      <c r="K92" s="33"/>
      <c r="L92" s="54"/>
      <c r="M92" s="54"/>
      <c r="N92" s="54"/>
      <c r="O92" s="33"/>
      <c r="P92" s="33"/>
    </row>
    <row r="93" spans="2:16">
      <c r="K93" s="52"/>
      <c r="L93" s="31"/>
      <c r="M93" s="31"/>
      <c r="N93" s="31"/>
    </row>
    <row r="94" spans="2:16">
      <c r="K94" s="51"/>
      <c r="L94" s="31"/>
      <c r="M94" s="31"/>
      <c r="N94" s="31"/>
    </row>
    <row r="95" spans="2:16">
      <c r="L95" s="31"/>
      <c r="M95" s="31"/>
      <c r="N95" s="31"/>
    </row>
    <row r="96" spans="2:16">
      <c r="K96" s="52"/>
      <c r="L96" s="55"/>
      <c r="M96" s="55"/>
      <c r="N96" s="55"/>
    </row>
    <row r="97" spans="11:14">
      <c r="K97" s="51"/>
      <c r="L97" s="55"/>
      <c r="M97" s="55"/>
      <c r="N97" s="55"/>
    </row>
  </sheetData>
  <mergeCells count="14">
    <mergeCell ref="K60:O60"/>
    <mergeCell ref="K68:O68"/>
    <mergeCell ref="K74:O74"/>
    <mergeCell ref="B2:P2"/>
    <mergeCell ref="C5:G5"/>
    <mergeCell ref="K5:O5"/>
    <mergeCell ref="C12:G12"/>
    <mergeCell ref="K48:O48"/>
    <mergeCell ref="K12:O12"/>
    <mergeCell ref="C54:D54"/>
    <mergeCell ref="C70:G70"/>
    <mergeCell ref="C43:G43"/>
    <mergeCell ref="C14:G14"/>
    <mergeCell ref="C53:D53"/>
  </mergeCells>
  <pageMargins left="3.937007874015748E-2" right="3.937007874015748E-2" top="3.937007874015748E-2" bottom="3.937007874015748E-2" header="0.31496062992125984" footer="0.31496062992125984"/>
  <pageSetup paperSize="8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zoomScale="70" zoomScaleNormal="70" workbookViewId="0"/>
  </sheetViews>
  <sheetFormatPr defaultRowHeight="15"/>
  <cols>
    <col min="1" max="1" width="2.42578125" customWidth="1"/>
    <col min="2" max="2" width="37.7109375" customWidth="1"/>
    <col min="3" max="7" width="13.7109375" customWidth="1"/>
    <col min="8" max="8" width="5" customWidth="1"/>
    <col min="9" max="9" width="37.7109375" customWidth="1"/>
    <col min="10" max="14" width="13.7109375" customWidth="1"/>
    <col min="15" max="15" width="12.5703125" customWidth="1"/>
  </cols>
  <sheetData>
    <row r="1" spans="2:15" ht="7.5" customHeight="1"/>
    <row r="2" spans="2:15" ht="18.75">
      <c r="B2" s="76" t="s">
        <v>79</v>
      </c>
    </row>
    <row r="4" spans="2:15">
      <c r="B4" s="77" t="s">
        <v>80</v>
      </c>
      <c r="C4" s="78"/>
      <c r="D4" s="79"/>
      <c r="E4" s="79"/>
      <c r="F4" s="79"/>
      <c r="G4" s="79"/>
      <c r="I4" s="77" t="s">
        <v>81</v>
      </c>
      <c r="J4" s="79"/>
      <c r="K4" s="79"/>
      <c r="L4" s="79"/>
      <c r="M4" s="79"/>
      <c r="N4" s="79"/>
      <c r="O4" s="79"/>
    </row>
    <row r="5" spans="2:15">
      <c r="B5" s="80"/>
      <c r="C5" s="81"/>
      <c r="D5" s="82"/>
      <c r="E5" s="82"/>
      <c r="F5" s="82"/>
      <c r="G5" s="82"/>
      <c r="I5" s="79"/>
      <c r="J5" s="79"/>
      <c r="K5" s="79"/>
      <c r="L5" s="79"/>
      <c r="M5" s="79"/>
      <c r="N5" s="79"/>
      <c r="O5" s="79"/>
    </row>
    <row r="6" spans="2:15" ht="38.25">
      <c r="B6" s="110" t="s">
        <v>46</v>
      </c>
      <c r="C6" s="111" t="s">
        <v>47</v>
      </c>
      <c r="D6" s="111" t="s">
        <v>48</v>
      </c>
      <c r="E6" s="111" t="s">
        <v>8</v>
      </c>
      <c r="F6" s="220" t="s">
        <v>177</v>
      </c>
      <c r="G6" s="111" t="s">
        <v>184</v>
      </c>
      <c r="I6" s="110" t="s">
        <v>46</v>
      </c>
      <c r="J6" s="112" t="s">
        <v>47</v>
      </c>
      <c r="K6" s="112" t="s">
        <v>49</v>
      </c>
      <c r="L6" s="112" t="s">
        <v>50</v>
      </c>
      <c r="M6" s="214" t="s">
        <v>177</v>
      </c>
      <c r="N6" s="111" t="s">
        <v>184</v>
      </c>
      <c r="O6" s="79"/>
    </row>
    <row r="7" spans="2:15">
      <c r="B7" s="83" t="s">
        <v>63</v>
      </c>
      <c r="C7" s="84">
        <v>1</v>
      </c>
      <c r="D7" s="84">
        <v>1</v>
      </c>
      <c r="E7" s="84">
        <f>D7-C7</f>
        <v>0</v>
      </c>
      <c r="F7" s="221">
        <f t="shared" ref="F7:F26" si="0">E7/C7%</f>
        <v>0</v>
      </c>
      <c r="G7" s="84">
        <v>0</v>
      </c>
      <c r="I7" s="85" t="s">
        <v>63</v>
      </c>
      <c r="J7" s="86">
        <v>0</v>
      </c>
      <c r="K7" s="86">
        <v>7</v>
      </c>
      <c r="L7" s="87">
        <f t="shared" ref="L7:L25" si="1">K7-J7</f>
        <v>7</v>
      </c>
      <c r="M7" s="87" t="s">
        <v>144</v>
      </c>
      <c r="N7" s="87" t="s">
        <v>144</v>
      </c>
      <c r="O7" s="224"/>
    </row>
    <row r="8" spans="2:15">
      <c r="B8" s="88" t="s">
        <v>88</v>
      </c>
      <c r="C8" s="84">
        <v>5</v>
      </c>
      <c r="D8" s="84">
        <v>5</v>
      </c>
      <c r="E8" s="84">
        <f t="shared" ref="E8:E25" si="2">D8-C8</f>
        <v>0</v>
      </c>
      <c r="F8" s="221">
        <f t="shared" si="0"/>
        <v>0</v>
      </c>
      <c r="G8" s="84">
        <v>-9.09</v>
      </c>
      <c r="I8" s="89" t="s">
        <v>83</v>
      </c>
      <c r="J8" s="86">
        <v>3.5</v>
      </c>
      <c r="K8" s="86">
        <v>1</v>
      </c>
      <c r="L8" s="87">
        <f t="shared" si="1"/>
        <v>-2.5</v>
      </c>
      <c r="M8" s="87">
        <f t="shared" ref="M8:M29" si="3">L8/J8%</f>
        <v>-71.428571428571416</v>
      </c>
      <c r="N8" s="87">
        <v>-71.430000000000007</v>
      </c>
      <c r="O8" s="224"/>
    </row>
    <row r="9" spans="2:15">
      <c r="B9" s="88" t="s">
        <v>51</v>
      </c>
      <c r="C9" s="84">
        <v>96</v>
      </c>
      <c r="D9" s="84">
        <v>91.963500000000025</v>
      </c>
      <c r="E9" s="84">
        <f t="shared" si="2"/>
        <v>-4.0364999999999753</v>
      </c>
      <c r="F9" s="221">
        <f t="shared" si="0"/>
        <v>-4.2046874999999746</v>
      </c>
      <c r="G9" s="84">
        <v>-12.83</v>
      </c>
      <c r="I9" s="89" t="s">
        <v>51</v>
      </c>
      <c r="J9" s="86">
        <v>473.81000000000012</v>
      </c>
      <c r="K9" s="86">
        <v>457.64029999999997</v>
      </c>
      <c r="L9" s="87">
        <f t="shared" si="1"/>
        <v>-16.169700000000148</v>
      </c>
      <c r="M9" s="87">
        <f t="shared" si="3"/>
        <v>-3.4126970726662891</v>
      </c>
      <c r="N9" s="87">
        <v>-3.37</v>
      </c>
      <c r="O9" s="224"/>
    </row>
    <row r="10" spans="2:15">
      <c r="B10" s="88" t="s">
        <v>61</v>
      </c>
      <c r="C10" s="84">
        <v>0.5</v>
      </c>
      <c r="D10" s="84">
        <v>0</v>
      </c>
      <c r="E10" s="84">
        <f t="shared" si="2"/>
        <v>-0.5</v>
      </c>
      <c r="F10" s="221">
        <f t="shared" si="0"/>
        <v>-100</v>
      </c>
      <c r="G10" s="84">
        <v>-100</v>
      </c>
      <c r="I10" s="89" t="s">
        <v>61</v>
      </c>
      <c r="J10" s="86">
        <v>2</v>
      </c>
      <c r="K10" s="86">
        <v>0</v>
      </c>
      <c r="L10" s="87">
        <f t="shared" si="1"/>
        <v>-2</v>
      </c>
      <c r="M10" s="87">
        <f t="shared" si="3"/>
        <v>-100</v>
      </c>
      <c r="N10" s="87">
        <v>-100</v>
      </c>
      <c r="O10" s="224"/>
    </row>
    <row r="11" spans="2:15">
      <c r="B11" s="88" t="s">
        <v>52</v>
      </c>
      <c r="C11" s="84">
        <v>281.65000000000009</v>
      </c>
      <c r="D11" s="84">
        <v>262.93120000000005</v>
      </c>
      <c r="E11" s="84">
        <f t="shared" si="2"/>
        <v>-18.718800000000044</v>
      </c>
      <c r="F11" s="221">
        <f t="shared" si="0"/>
        <v>-6.6461210722528099</v>
      </c>
      <c r="G11" s="84">
        <v>-5.86</v>
      </c>
      <c r="I11" s="89" t="s">
        <v>52</v>
      </c>
      <c r="J11" s="86">
        <v>200.00000000000006</v>
      </c>
      <c r="K11" s="86">
        <v>173.2038</v>
      </c>
      <c r="L11" s="87">
        <f t="shared" si="1"/>
        <v>-26.796200000000056</v>
      </c>
      <c r="M11" s="87">
        <f t="shared" si="3"/>
        <v>-13.398100000000024</v>
      </c>
      <c r="N11" s="87">
        <v>-13.02</v>
      </c>
      <c r="O11" s="224"/>
    </row>
    <row r="12" spans="2:15">
      <c r="B12" s="88" t="s">
        <v>55</v>
      </c>
      <c r="C12" s="84">
        <v>48</v>
      </c>
      <c r="D12" s="84">
        <v>51.015299999999996</v>
      </c>
      <c r="E12" s="84">
        <f t="shared" si="2"/>
        <v>3.0152999999999963</v>
      </c>
      <c r="F12" s="221">
        <f t="shared" si="0"/>
        <v>6.2818749999999923</v>
      </c>
      <c r="G12" s="84">
        <v>2.12</v>
      </c>
      <c r="I12" s="89" t="s">
        <v>55</v>
      </c>
      <c r="J12" s="86">
        <v>269</v>
      </c>
      <c r="K12" s="86">
        <v>240.71629999999999</v>
      </c>
      <c r="L12" s="87">
        <f t="shared" si="1"/>
        <v>-28.28370000000001</v>
      </c>
      <c r="M12" s="87">
        <f t="shared" si="3"/>
        <v>-10.514386617100376</v>
      </c>
      <c r="N12" s="87">
        <v>-7.45</v>
      </c>
      <c r="O12" s="224"/>
    </row>
    <row r="13" spans="2:15">
      <c r="B13" s="88" t="s">
        <v>53</v>
      </c>
      <c r="C13" s="84">
        <v>92</v>
      </c>
      <c r="D13" s="84">
        <v>90</v>
      </c>
      <c r="E13" s="84">
        <f t="shared" si="2"/>
        <v>-2</v>
      </c>
      <c r="F13" s="221">
        <f t="shared" si="0"/>
        <v>-2.1739130434782608</v>
      </c>
      <c r="G13" s="84">
        <v>3.26</v>
      </c>
      <c r="I13" s="90" t="s">
        <v>62</v>
      </c>
      <c r="J13" s="86">
        <v>0</v>
      </c>
      <c r="K13" s="86">
        <v>1</v>
      </c>
      <c r="L13" s="87">
        <f t="shared" si="1"/>
        <v>1</v>
      </c>
      <c r="M13" s="87" t="s">
        <v>144</v>
      </c>
      <c r="N13" s="87" t="s">
        <v>144</v>
      </c>
      <c r="O13" s="224"/>
    </row>
    <row r="14" spans="2:15">
      <c r="B14" s="83" t="s">
        <v>62</v>
      </c>
      <c r="C14" s="84">
        <v>2</v>
      </c>
      <c r="D14" s="84">
        <v>2</v>
      </c>
      <c r="E14" s="84">
        <f t="shared" si="2"/>
        <v>0</v>
      </c>
      <c r="F14" s="221">
        <f t="shared" si="0"/>
        <v>0</v>
      </c>
      <c r="G14" s="84">
        <v>0</v>
      </c>
      <c r="I14" s="85" t="s">
        <v>84</v>
      </c>
      <c r="J14" s="86">
        <v>64.959999999999994</v>
      </c>
      <c r="K14" s="86">
        <v>66.630800000000008</v>
      </c>
      <c r="L14" s="87">
        <f t="shared" si="1"/>
        <v>1.6708000000000141</v>
      </c>
      <c r="M14" s="87">
        <f t="shared" si="3"/>
        <v>2.5720443349753914</v>
      </c>
      <c r="N14" s="87">
        <v>5.13</v>
      </c>
      <c r="O14" s="224"/>
    </row>
    <row r="15" spans="2:15">
      <c r="B15" s="91" t="s">
        <v>84</v>
      </c>
      <c r="C15" s="84">
        <v>17.34</v>
      </c>
      <c r="D15" s="84">
        <v>19.425000000000001</v>
      </c>
      <c r="E15" s="84">
        <f t="shared" si="2"/>
        <v>2.0850000000000009</v>
      </c>
      <c r="F15" s="221">
        <f t="shared" si="0"/>
        <v>12.024221453287202</v>
      </c>
      <c r="G15" s="84">
        <v>20.11</v>
      </c>
      <c r="I15" s="85" t="s">
        <v>65</v>
      </c>
      <c r="J15" s="86">
        <v>6.5</v>
      </c>
      <c r="K15" s="86">
        <v>6.2838000000000003</v>
      </c>
      <c r="L15" s="87">
        <f t="shared" si="1"/>
        <v>-0.21619999999999973</v>
      </c>
      <c r="M15" s="87">
        <f t="shared" si="3"/>
        <v>-3.3261538461538418</v>
      </c>
      <c r="N15" s="87">
        <v>-3.33</v>
      </c>
      <c r="O15" s="224"/>
    </row>
    <row r="16" spans="2:15">
      <c r="B16" s="83" t="s">
        <v>56</v>
      </c>
      <c r="C16" s="84">
        <v>697.90000000000009</v>
      </c>
      <c r="D16" s="84">
        <v>667.03909999999996</v>
      </c>
      <c r="E16" s="84">
        <f t="shared" si="2"/>
        <v>-30.860900000000129</v>
      </c>
      <c r="F16" s="221">
        <f t="shared" si="0"/>
        <v>-4.4219658976930969</v>
      </c>
      <c r="G16" s="84">
        <v>-5.73</v>
      </c>
      <c r="I16" s="85" t="s">
        <v>56</v>
      </c>
      <c r="J16" s="86">
        <v>12</v>
      </c>
      <c r="K16" s="86">
        <v>11.3446</v>
      </c>
      <c r="L16" s="87">
        <f t="shared" si="1"/>
        <v>-0.6554000000000002</v>
      </c>
      <c r="M16" s="87">
        <f t="shared" si="3"/>
        <v>-5.4616666666666687</v>
      </c>
      <c r="N16" s="87">
        <v>-13.8</v>
      </c>
      <c r="O16" s="224"/>
    </row>
    <row r="17" spans="2:15">
      <c r="B17" s="83" t="s">
        <v>57</v>
      </c>
      <c r="C17" s="84">
        <v>519.01</v>
      </c>
      <c r="D17" s="84">
        <v>473.78759999999994</v>
      </c>
      <c r="E17" s="84">
        <f t="shared" si="2"/>
        <v>-45.22240000000005</v>
      </c>
      <c r="F17" s="221">
        <f t="shared" si="0"/>
        <v>-8.7132039845089793</v>
      </c>
      <c r="G17" s="84">
        <v>-8.66</v>
      </c>
      <c r="I17" s="85" t="s">
        <v>57</v>
      </c>
      <c r="J17" s="86">
        <v>10</v>
      </c>
      <c r="K17" s="86">
        <v>10</v>
      </c>
      <c r="L17" s="87">
        <f t="shared" si="1"/>
        <v>0</v>
      </c>
      <c r="M17" s="87">
        <f t="shared" si="3"/>
        <v>0</v>
      </c>
      <c r="N17" s="87">
        <v>0</v>
      </c>
      <c r="O17" s="224"/>
    </row>
    <row r="18" spans="2:15">
      <c r="B18" s="83" t="s">
        <v>58</v>
      </c>
      <c r="C18" s="84">
        <v>470.2000000000001</v>
      </c>
      <c r="D18" s="84">
        <v>434.37330000000003</v>
      </c>
      <c r="E18" s="84">
        <f t="shared" si="2"/>
        <v>-35.826700000000073</v>
      </c>
      <c r="F18" s="221">
        <f t="shared" si="0"/>
        <v>-7.6194598043385939</v>
      </c>
      <c r="G18" s="84">
        <v>-9.5299999999999994</v>
      </c>
      <c r="I18" s="85" t="s">
        <v>58</v>
      </c>
      <c r="J18" s="86">
        <v>9</v>
      </c>
      <c r="K18" s="86">
        <v>9</v>
      </c>
      <c r="L18" s="87">
        <f t="shared" si="1"/>
        <v>0</v>
      </c>
      <c r="M18" s="87">
        <f t="shared" si="3"/>
        <v>0</v>
      </c>
      <c r="N18" s="87">
        <v>11.11</v>
      </c>
      <c r="O18" s="224"/>
    </row>
    <row r="19" spans="2:15">
      <c r="B19" s="83" t="s">
        <v>59</v>
      </c>
      <c r="C19" s="84">
        <v>23</v>
      </c>
      <c r="D19" s="84">
        <v>21.5</v>
      </c>
      <c r="E19" s="84">
        <f t="shared" si="2"/>
        <v>-1.5</v>
      </c>
      <c r="F19" s="221">
        <f t="shared" si="0"/>
        <v>-6.5217391304347823</v>
      </c>
      <c r="G19" s="84">
        <v>-6.52</v>
      </c>
      <c r="I19" s="85" t="s">
        <v>59</v>
      </c>
      <c r="J19" s="86">
        <v>45</v>
      </c>
      <c r="K19" s="86">
        <v>39.57</v>
      </c>
      <c r="L19" s="87">
        <f t="shared" si="1"/>
        <v>-5.43</v>
      </c>
      <c r="M19" s="87">
        <f t="shared" si="3"/>
        <v>-12.066666666666666</v>
      </c>
      <c r="N19" s="87">
        <v>-13.75</v>
      </c>
      <c r="O19" s="224"/>
    </row>
    <row r="20" spans="2:15">
      <c r="B20" s="83" t="s">
        <v>85</v>
      </c>
      <c r="C20" s="84">
        <v>334</v>
      </c>
      <c r="D20" s="84">
        <v>313.84729999999996</v>
      </c>
      <c r="E20" s="84">
        <f t="shared" si="2"/>
        <v>-20.152700000000038</v>
      </c>
      <c r="F20" s="221">
        <f t="shared" si="0"/>
        <v>-6.0337425149700721</v>
      </c>
      <c r="G20" s="84">
        <v>-4.54</v>
      </c>
      <c r="I20" s="85" t="s">
        <v>85</v>
      </c>
      <c r="J20" s="86">
        <v>164.23000000000002</v>
      </c>
      <c r="K20" s="86">
        <v>148.04</v>
      </c>
      <c r="L20" s="87">
        <f t="shared" si="1"/>
        <v>-16.190000000000026</v>
      </c>
      <c r="M20" s="87">
        <f t="shared" si="3"/>
        <v>-9.8581257991840872</v>
      </c>
      <c r="N20" s="87">
        <v>-10.82</v>
      </c>
      <c r="O20" s="224"/>
    </row>
    <row r="21" spans="2:15">
      <c r="B21" s="83" t="s">
        <v>89</v>
      </c>
      <c r="C21" s="84">
        <v>220.91</v>
      </c>
      <c r="D21" s="84">
        <v>186.14519999999999</v>
      </c>
      <c r="E21" s="84">
        <f>D21-C21</f>
        <v>-34.764800000000008</v>
      </c>
      <c r="F21" s="221">
        <f>E21/C21%</f>
        <v>-15.737087501697529</v>
      </c>
      <c r="G21" s="84">
        <v>-12.3</v>
      </c>
      <c r="I21" s="85" t="s">
        <v>89</v>
      </c>
      <c r="J21" s="86">
        <v>338.08199999999994</v>
      </c>
      <c r="K21" s="86">
        <v>267.95179999999999</v>
      </c>
      <c r="L21" s="87">
        <f>K21-J21</f>
        <v>-70.130199999999945</v>
      </c>
      <c r="M21" s="87">
        <f>L21/J21%</f>
        <v>-20.743547423406142</v>
      </c>
      <c r="N21" s="87">
        <v>-21.95</v>
      </c>
      <c r="O21" s="224"/>
    </row>
    <row r="22" spans="2:15">
      <c r="B22" s="83" t="s">
        <v>64</v>
      </c>
      <c r="C22" s="84">
        <v>1</v>
      </c>
      <c r="D22" s="84">
        <v>1</v>
      </c>
      <c r="E22" s="84">
        <f t="shared" si="2"/>
        <v>0</v>
      </c>
      <c r="F22" s="221">
        <f t="shared" si="0"/>
        <v>0</v>
      </c>
      <c r="G22" s="84">
        <v>0</v>
      </c>
      <c r="I22" s="83" t="s">
        <v>64</v>
      </c>
      <c r="J22" s="92">
        <v>1</v>
      </c>
      <c r="K22" s="86">
        <v>6</v>
      </c>
      <c r="L22" s="87">
        <f t="shared" si="1"/>
        <v>5</v>
      </c>
      <c r="M22" s="87">
        <f t="shared" si="3"/>
        <v>500</v>
      </c>
      <c r="N22" s="87">
        <v>500</v>
      </c>
      <c r="O22" s="224"/>
    </row>
    <row r="23" spans="2:15">
      <c r="B23" s="83" t="s">
        <v>54</v>
      </c>
      <c r="C23" s="84">
        <v>90</v>
      </c>
      <c r="D23" s="84">
        <v>86.539999999999992</v>
      </c>
      <c r="E23" s="84">
        <f t="shared" si="2"/>
        <v>-3.460000000000008</v>
      </c>
      <c r="F23" s="221">
        <f t="shared" si="0"/>
        <v>-3.844444444444453</v>
      </c>
      <c r="G23" s="84">
        <v>-9.4</v>
      </c>
      <c r="I23" s="89" t="s">
        <v>54</v>
      </c>
      <c r="J23" s="86">
        <v>18.569999999999997</v>
      </c>
      <c r="K23" s="86">
        <v>18.621600000000001</v>
      </c>
      <c r="L23" s="87">
        <f t="shared" si="1"/>
        <v>5.1600000000004087E-2</v>
      </c>
      <c r="M23" s="87">
        <f t="shared" si="3"/>
        <v>0.27786752827142752</v>
      </c>
      <c r="N23" s="87">
        <v>-3.76</v>
      </c>
      <c r="O23" s="224"/>
    </row>
    <row r="24" spans="2:15">
      <c r="B24" s="83" t="s">
        <v>60</v>
      </c>
      <c r="C24" s="84">
        <v>10.5</v>
      </c>
      <c r="D24" s="84">
        <v>12</v>
      </c>
      <c r="E24" s="84">
        <f t="shared" si="2"/>
        <v>1.5</v>
      </c>
      <c r="F24" s="221">
        <f t="shared" si="0"/>
        <v>14.285714285714286</v>
      </c>
      <c r="G24" s="84">
        <v>33.33</v>
      </c>
      <c r="I24" s="89" t="s">
        <v>60</v>
      </c>
      <c r="J24" s="86">
        <v>86.649999999999991</v>
      </c>
      <c r="K24" s="86">
        <v>78.077599999999975</v>
      </c>
      <c r="L24" s="87">
        <f t="shared" si="1"/>
        <v>-8.572400000000016</v>
      </c>
      <c r="M24" s="87">
        <f t="shared" si="3"/>
        <v>-9.8931332948644162</v>
      </c>
      <c r="N24" s="87">
        <v>-12.45</v>
      </c>
      <c r="O24" s="224"/>
    </row>
    <row r="25" spans="2:15">
      <c r="B25" s="83" t="s">
        <v>87</v>
      </c>
      <c r="C25" s="84">
        <v>55.6</v>
      </c>
      <c r="D25" s="84">
        <v>300.7056</v>
      </c>
      <c r="E25" s="84">
        <f t="shared" si="2"/>
        <v>245.10560000000001</v>
      </c>
      <c r="F25" s="221">
        <f t="shared" si="0"/>
        <v>440.83741007194243</v>
      </c>
      <c r="G25" s="84">
        <v>-6.95</v>
      </c>
      <c r="I25" s="89" t="s">
        <v>86</v>
      </c>
      <c r="J25" s="86">
        <v>461.90000000000003</v>
      </c>
      <c r="K25" s="86">
        <v>428.78</v>
      </c>
      <c r="L25" s="87">
        <f t="shared" si="1"/>
        <v>-33.120000000000061</v>
      </c>
      <c r="M25" s="87">
        <f t="shared" si="3"/>
        <v>-7.1703831998268148</v>
      </c>
      <c r="N25" s="87">
        <v>-7.42</v>
      </c>
      <c r="O25" s="224"/>
    </row>
    <row r="26" spans="2:15">
      <c r="B26" s="96" t="s">
        <v>67</v>
      </c>
      <c r="C26" s="97">
        <f>SUM(C7:C25)</f>
        <v>2965.61</v>
      </c>
      <c r="D26" s="97">
        <f>SUM(D7:D25)</f>
        <v>3020.2730999999994</v>
      </c>
      <c r="E26" s="97">
        <f>SUM(E7:E25)</f>
        <v>54.663099999999673</v>
      </c>
      <c r="F26" s="222">
        <f t="shared" si="0"/>
        <v>1.8432329267840231</v>
      </c>
      <c r="G26" s="97">
        <v>-4.12</v>
      </c>
      <c r="I26" s="93" t="s">
        <v>66</v>
      </c>
      <c r="J26" s="94">
        <f>SUM(J7:J25)</f>
        <v>2166.2020000000002</v>
      </c>
      <c r="K26" s="94">
        <f>SUM(K7:K25)</f>
        <v>1970.8606000000002</v>
      </c>
      <c r="L26" s="95">
        <f>K26-J26</f>
        <v>-195.34140000000002</v>
      </c>
      <c r="M26" s="95">
        <f t="shared" si="3"/>
        <v>-9.0176908709344747</v>
      </c>
      <c r="N26" s="95">
        <v>-8.9600000000000009</v>
      </c>
      <c r="O26" s="224"/>
    </row>
    <row r="27" spans="2:15">
      <c r="B27" s="99" t="s">
        <v>69</v>
      </c>
      <c r="C27" s="84">
        <f>C28-C26</f>
        <v>34.389999999999873</v>
      </c>
      <c r="D27" s="100"/>
      <c r="E27" s="100"/>
      <c r="F27" s="223"/>
      <c r="G27" s="100"/>
      <c r="I27" s="88" t="s">
        <v>68</v>
      </c>
      <c r="J27" s="114"/>
      <c r="K27" s="98">
        <v>0</v>
      </c>
      <c r="L27" s="100"/>
      <c r="M27" s="100"/>
      <c r="N27" s="100"/>
      <c r="O27" s="224"/>
    </row>
    <row r="28" spans="2:15">
      <c r="B28" s="96" t="s">
        <v>71</v>
      </c>
      <c r="C28" s="97">
        <v>3000</v>
      </c>
      <c r="D28" s="97">
        <f>D26</f>
        <v>3020.2730999999994</v>
      </c>
      <c r="E28" s="97">
        <f t="shared" ref="E28" si="4">D28-C28</f>
        <v>20.273099999999431</v>
      </c>
      <c r="F28" s="222">
        <f>E28/C28%</f>
        <v>0.675769999999981</v>
      </c>
      <c r="G28" s="97">
        <v>-1.64</v>
      </c>
      <c r="I28" s="88" t="s">
        <v>70</v>
      </c>
      <c r="J28" s="114"/>
      <c r="K28" s="98">
        <v>0</v>
      </c>
      <c r="L28" s="100"/>
      <c r="M28" s="100"/>
      <c r="N28" s="100"/>
      <c r="O28" s="224"/>
    </row>
    <row r="29" spans="2:15">
      <c r="B29" s="102" t="s">
        <v>73</v>
      </c>
      <c r="I29" s="101" t="s">
        <v>72</v>
      </c>
      <c r="J29" s="94">
        <f>SUM(J26)</f>
        <v>2166.2020000000002</v>
      </c>
      <c r="K29" s="94">
        <f>SUM(K26:K28)</f>
        <v>1970.8606000000002</v>
      </c>
      <c r="L29" s="94">
        <f>K29-J29</f>
        <v>-195.34140000000002</v>
      </c>
      <c r="M29" s="94">
        <f t="shared" si="3"/>
        <v>-9.0176908709344747</v>
      </c>
      <c r="N29" s="94">
        <v>-8.9600000000000009</v>
      </c>
      <c r="O29" s="224"/>
    </row>
    <row r="30" spans="2:15">
      <c r="I30" s="102" t="s">
        <v>73</v>
      </c>
    </row>
    <row r="31" spans="2:15">
      <c r="B31" s="77" t="s">
        <v>82</v>
      </c>
      <c r="C31" s="79"/>
      <c r="D31" s="79"/>
      <c r="E31" s="79"/>
      <c r="F31" s="79"/>
      <c r="G31" s="79"/>
    </row>
    <row r="32" spans="2:15">
      <c r="B32" s="79"/>
      <c r="C32" s="79"/>
      <c r="D32" s="79"/>
      <c r="E32" s="79"/>
      <c r="F32" s="79"/>
      <c r="G32" s="79"/>
      <c r="H32" s="79"/>
    </row>
    <row r="33" spans="2:8" ht="38.25">
      <c r="B33" s="110" t="s">
        <v>46</v>
      </c>
      <c r="C33" s="112" t="s">
        <v>47</v>
      </c>
      <c r="D33" s="112" t="s">
        <v>74</v>
      </c>
      <c r="E33" s="113" t="s">
        <v>8</v>
      </c>
      <c r="F33" s="113" t="s">
        <v>177</v>
      </c>
      <c r="G33" s="111" t="s">
        <v>184</v>
      </c>
      <c r="H33" s="79"/>
    </row>
    <row r="34" spans="2:8">
      <c r="B34" s="103" t="s">
        <v>75</v>
      </c>
      <c r="C34" s="104">
        <v>54</v>
      </c>
      <c r="D34" s="86">
        <v>45.363</v>
      </c>
      <c r="E34" s="105">
        <f>D34-C34</f>
        <v>-8.6370000000000005</v>
      </c>
      <c r="F34" s="105">
        <f>E34/C34%</f>
        <v>-15.994444444444444</v>
      </c>
      <c r="G34" s="105">
        <v>-3.41</v>
      </c>
    </row>
    <row r="35" spans="2:8">
      <c r="B35" s="103" t="s">
        <v>76</v>
      </c>
      <c r="C35" s="104">
        <v>27</v>
      </c>
      <c r="D35" s="86">
        <v>27.2697</v>
      </c>
      <c r="E35" s="105">
        <f>D35-C35</f>
        <v>0.26970000000000027</v>
      </c>
      <c r="F35" s="105">
        <f>E35/C35%</f>
        <v>0.99888888888888983</v>
      </c>
      <c r="G35" s="105">
        <v>2.2799999999999998</v>
      </c>
    </row>
    <row r="36" spans="2:8">
      <c r="B36" s="103" t="s">
        <v>77</v>
      </c>
      <c r="C36" s="104">
        <v>27</v>
      </c>
      <c r="D36" s="86">
        <v>26.124300000000002</v>
      </c>
      <c r="E36" s="105">
        <f>D36-C36</f>
        <v>-0.87569999999999837</v>
      </c>
      <c r="F36" s="105">
        <f>E36/C36%</f>
        <v>-3.243333333333327</v>
      </c>
      <c r="G36" s="105">
        <v>-3.24</v>
      </c>
    </row>
    <row r="37" spans="2:8">
      <c r="B37" s="106" t="s">
        <v>78</v>
      </c>
      <c r="C37" s="107">
        <v>108</v>
      </c>
      <c r="D37" s="108">
        <v>98.757000000000005</v>
      </c>
      <c r="E37" s="109">
        <f>D37-C37</f>
        <v>-9.242999999999995</v>
      </c>
      <c r="F37" s="109">
        <f>E37/C37%</f>
        <v>-8.5583333333333282</v>
      </c>
      <c r="G37" s="109">
        <v>-1.86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showGridLines="0" workbookViewId="0">
      <selection activeCell="B7" sqref="B7"/>
    </sheetView>
  </sheetViews>
  <sheetFormatPr defaultRowHeight="15"/>
  <cols>
    <col min="1" max="1" width="2.5703125" customWidth="1"/>
    <col min="2" max="2" width="13.42578125" customWidth="1"/>
    <col min="3" max="4" width="9.140625" style="117"/>
    <col min="5" max="5" width="1.28515625" style="117" customWidth="1"/>
    <col min="6" max="7" width="9.140625" style="117"/>
    <col min="8" max="8" width="1.28515625" style="117" customWidth="1"/>
    <col min="9" max="10" width="9.140625" style="117"/>
    <col min="11" max="11" width="3" customWidth="1"/>
    <col min="12" max="12" width="21.42578125" customWidth="1"/>
    <col min="13" max="14" width="11.28515625" style="31" customWidth="1"/>
    <col min="15" max="15" width="1.42578125" customWidth="1"/>
  </cols>
  <sheetData>
    <row r="2" spans="2:14">
      <c r="C2" s="259" t="s">
        <v>1</v>
      </c>
      <c r="D2" s="259"/>
      <c r="F2" s="259" t="s">
        <v>2</v>
      </c>
      <c r="G2" s="259"/>
      <c r="I2" s="259" t="s">
        <v>3</v>
      </c>
      <c r="J2" s="259"/>
    </row>
    <row r="3" spans="2:14" s="121" customFormat="1" ht="30">
      <c r="B3" s="118" t="s">
        <v>93</v>
      </c>
      <c r="C3" s="119" t="s">
        <v>187</v>
      </c>
      <c r="D3" s="119" t="s">
        <v>188</v>
      </c>
      <c r="E3" s="120"/>
      <c r="F3" s="119" t="s">
        <v>187</v>
      </c>
      <c r="G3" s="119" t="s">
        <v>188</v>
      </c>
      <c r="H3" s="120"/>
      <c r="I3" s="119" t="s">
        <v>187</v>
      </c>
      <c r="J3" s="119" t="s">
        <v>188</v>
      </c>
      <c r="L3" s="122"/>
      <c r="M3" s="123"/>
      <c r="N3" s="123"/>
    </row>
    <row r="4" spans="2:14">
      <c r="B4" s="124" t="s">
        <v>94</v>
      </c>
      <c r="C4" s="14">
        <f>'[1]Abs. Tables'!C99</f>
        <v>1.59553115</v>
      </c>
      <c r="D4" s="125">
        <f>'[1]Abs. Tables'!D99</f>
        <v>1.4567501199999999</v>
      </c>
      <c r="F4" s="14">
        <f>'[1]Abs. Tables'!F99</f>
        <v>1.94</v>
      </c>
      <c r="G4" s="125">
        <f>'[1]Abs. Tables'!G99</f>
        <v>1.84</v>
      </c>
      <c r="I4" s="14">
        <f>'[1]Abs. Tables'!I99</f>
        <v>1.47</v>
      </c>
      <c r="J4" s="226">
        <f>'[1]Abs. Tables'!J99</f>
        <v>1.44</v>
      </c>
      <c r="K4" s="227"/>
    </row>
    <row r="5" spans="2:14">
      <c r="B5" s="124" t="s">
        <v>95</v>
      </c>
      <c r="C5" s="14">
        <f>'[1]Abs. Tables'!C100</f>
        <v>0.95193837000000003</v>
      </c>
      <c r="D5" s="125">
        <f>'[1]Abs. Tables'!D100</f>
        <v>0.84063748999999999</v>
      </c>
      <c r="F5" s="14">
        <f>'[1]Abs. Tables'!F100</f>
        <v>0.92</v>
      </c>
      <c r="G5" s="226">
        <f>'[1]Abs. Tables'!G100</f>
        <v>1.0900000000000001</v>
      </c>
      <c r="I5" s="14">
        <f>'[1]Abs. Tables'!I100</f>
        <v>1.25</v>
      </c>
      <c r="J5" s="228">
        <f>'[1]Abs. Tables'!J100</f>
        <v>1.26</v>
      </c>
      <c r="K5" s="227"/>
    </row>
    <row r="6" spans="2:14">
      <c r="B6" s="124" t="s">
        <v>96</v>
      </c>
      <c r="C6" s="14">
        <f>'[1]Abs. Tables'!C101</f>
        <v>5.6927513300000001</v>
      </c>
      <c r="D6" s="125">
        <f>'[1]Abs. Tables'!D101</f>
        <v>4.7285177100000002</v>
      </c>
      <c r="F6" s="14">
        <f>'[1]Abs. Tables'!F101</f>
        <v>3.59</v>
      </c>
      <c r="G6" s="226">
        <f>'[1]Abs. Tables'!G101</f>
        <v>3.94</v>
      </c>
      <c r="I6" s="14">
        <f>'[1]Abs. Tables'!I101</f>
        <v>8.64</v>
      </c>
      <c r="J6" s="126">
        <f>'[1]Abs. Tables'!J101</f>
        <v>6.47</v>
      </c>
    </row>
    <row r="7" spans="2:14">
      <c r="B7" s="127" t="s">
        <v>97</v>
      </c>
      <c r="C7" s="229">
        <f>'[1]Abs. Tables'!C102</f>
        <v>8.24022085</v>
      </c>
      <c r="D7" s="230">
        <f>'[1]Abs. Tables'!D102</f>
        <v>7.0259053099999997</v>
      </c>
      <c r="F7" s="128">
        <f>'[1]Abs. Tables'!F102</f>
        <v>6.45</v>
      </c>
      <c r="G7" s="231">
        <f>'[1]Abs. Tables'!G102</f>
        <v>6.86</v>
      </c>
      <c r="I7" s="128">
        <f>'[1]Abs. Tables'!I102</f>
        <v>11.36</v>
      </c>
      <c r="J7" s="129">
        <f>'[1]Abs. Tables'!J102</f>
        <v>9.16</v>
      </c>
    </row>
    <row r="9" spans="2:14">
      <c r="C9" s="259" t="s">
        <v>1</v>
      </c>
      <c r="D9" s="259"/>
      <c r="F9" s="259" t="s">
        <v>2</v>
      </c>
      <c r="G9" s="259"/>
      <c r="I9" s="259" t="s">
        <v>3</v>
      </c>
      <c r="J9" s="259"/>
    </row>
    <row r="10" spans="2:14" ht="30">
      <c r="B10" s="118" t="s">
        <v>98</v>
      </c>
      <c r="C10" s="119" t="s">
        <v>187</v>
      </c>
      <c r="D10" s="119" t="s">
        <v>188</v>
      </c>
      <c r="E10" s="120"/>
      <c r="F10" s="119" t="s">
        <v>187</v>
      </c>
      <c r="G10" s="119" t="s">
        <v>188</v>
      </c>
      <c r="H10" s="120"/>
      <c r="I10" s="119" t="s">
        <v>187</v>
      </c>
      <c r="J10" s="119" t="s">
        <v>188</v>
      </c>
    </row>
    <row r="11" spans="2:14" s="121" customFormat="1" ht="18.75" customHeight="1">
      <c r="B11" s="130" t="s">
        <v>99</v>
      </c>
      <c r="C11" s="232">
        <f>'[1]Abs. Tables'!M108</f>
        <v>39.86</v>
      </c>
      <c r="D11" s="233">
        <f>'[1]Abs. Tables'!N108</f>
        <v>39.61</v>
      </c>
      <c r="E11" s="120"/>
      <c r="F11" s="232">
        <f>'[1]Abs. Tables'!P108</f>
        <v>26.96</v>
      </c>
      <c r="G11" s="234">
        <f>'[1]Abs. Tables'!Q108</f>
        <v>32.61</v>
      </c>
      <c r="H11" s="120"/>
      <c r="I11" s="232">
        <f>'[1]Abs. Tables'!S108</f>
        <v>34.85</v>
      </c>
      <c r="J11" s="234">
        <f>'[1]Abs. Tables'!T108</f>
        <v>37.479999999999997</v>
      </c>
      <c r="M11" s="123"/>
      <c r="N11" s="123"/>
    </row>
    <row r="12" spans="2:14" s="121" customFormat="1" ht="18.75" customHeight="1">
      <c r="B12" s="130" t="s">
        <v>100</v>
      </c>
      <c r="C12" s="232">
        <f>'[1]Abs. Tables'!M109</f>
        <v>25.66</v>
      </c>
      <c r="D12" s="131">
        <f>'[1]Abs. Tables'!N109</f>
        <v>23</v>
      </c>
      <c r="E12" s="120"/>
      <c r="F12" s="232">
        <f>'[1]Abs. Tables'!P109</f>
        <v>22.75</v>
      </c>
      <c r="G12" s="235">
        <f>'[1]Abs. Tables'!Q109</f>
        <v>19.649999999999999</v>
      </c>
      <c r="H12" s="120"/>
      <c r="I12" s="232">
        <f>'[1]Abs. Tables'!S109</f>
        <v>41.23</v>
      </c>
      <c r="J12" s="235">
        <f>'[1]Abs. Tables'!T109</f>
        <v>34.369999999999997</v>
      </c>
      <c r="M12" s="123"/>
      <c r="N12" s="123"/>
    </row>
    <row r="13" spans="2:14" ht="6.75" customHeight="1">
      <c r="G13" s="236"/>
      <c r="H13" s="120"/>
    </row>
    <row r="14" spans="2:14">
      <c r="B14" s="258"/>
      <c r="C14" s="258"/>
      <c r="D14" s="258"/>
      <c r="E14" s="258"/>
      <c r="F14" s="258"/>
      <c r="G14" s="258"/>
      <c r="H14" s="258"/>
      <c r="I14" s="258"/>
      <c r="J14" s="258"/>
    </row>
    <row r="16" spans="2:14">
      <c r="L16" s="132" t="s">
        <v>101</v>
      </c>
      <c r="M16" s="133" t="s">
        <v>102</v>
      </c>
      <c r="N16" s="133" t="s">
        <v>103</v>
      </c>
    </row>
    <row r="17" spans="12:14">
      <c r="L17" s="124" t="s">
        <v>104</v>
      </c>
      <c r="M17" s="134">
        <v>0</v>
      </c>
      <c r="N17" s="134">
        <v>25</v>
      </c>
    </row>
    <row r="18" spans="12:14">
      <c r="L18" s="124" t="s">
        <v>105</v>
      </c>
      <c r="M18" s="134">
        <v>0</v>
      </c>
      <c r="N18" s="134">
        <v>12.5</v>
      </c>
    </row>
    <row r="19" spans="12:14">
      <c r="L19" s="124" t="s">
        <v>106</v>
      </c>
      <c r="M19" s="134">
        <v>0</v>
      </c>
      <c r="N19" s="134">
        <v>20.83</v>
      </c>
    </row>
    <row r="20" spans="12:14">
      <c r="L20" s="124" t="s">
        <v>107</v>
      </c>
      <c r="M20" s="134">
        <v>0</v>
      </c>
      <c r="N20" s="134">
        <v>19.05</v>
      </c>
    </row>
    <row r="21" spans="12:14">
      <c r="L21" s="124" t="s">
        <v>108</v>
      </c>
      <c r="M21" s="134">
        <v>4.32</v>
      </c>
      <c r="N21" s="134">
        <v>23.66</v>
      </c>
    </row>
    <row r="22" spans="12:14">
      <c r="L22" s="124" t="s">
        <v>109</v>
      </c>
      <c r="M22" s="134">
        <v>1.92</v>
      </c>
      <c r="N22" s="134">
        <v>22.07</v>
      </c>
    </row>
    <row r="23" spans="12:14">
      <c r="L23" s="124" t="s">
        <v>110</v>
      </c>
      <c r="M23" s="134">
        <v>2.52</v>
      </c>
      <c r="N23" s="134">
        <v>32.75</v>
      </c>
    </row>
    <row r="24" spans="12:14">
      <c r="L24" s="124" t="s">
        <v>111</v>
      </c>
      <c r="M24" s="134">
        <v>3.23</v>
      </c>
      <c r="N24" s="134">
        <v>36.450000000000003</v>
      </c>
    </row>
    <row r="25" spans="12:14">
      <c r="L25" s="127" t="s">
        <v>78</v>
      </c>
      <c r="M25" s="135">
        <v>2.5299999999999998</v>
      </c>
      <c r="N25" s="135">
        <v>30.89</v>
      </c>
    </row>
  </sheetData>
  <mergeCells count="7">
    <mergeCell ref="B14:J14"/>
    <mergeCell ref="C2:D2"/>
    <mergeCell ref="F2:G2"/>
    <mergeCell ref="I2:J2"/>
    <mergeCell ref="C9:D9"/>
    <mergeCell ref="F9:G9"/>
    <mergeCell ref="I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5"/>
  <sheetViews>
    <sheetView showGridLines="0" topLeftCell="A109" zoomScale="70" zoomScaleNormal="70" workbookViewId="0">
      <selection activeCell="D150" sqref="D150"/>
    </sheetView>
  </sheetViews>
  <sheetFormatPr defaultRowHeight="15"/>
  <cols>
    <col min="1" max="1" width="3" style="137" customWidth="1"/>
    <col min="2" max="2" width="36.140625" style="137" customWidth="1"/>
    <col min="3" max="3" width="18.5703125" style="137" bestFit="1" customWidth="1"/>
    <col min="4" max="4" width="16.42578125" style="137" bestFit="1" customWidth="1"/>
    <col min="5" max="5" width="14.7109375" style="137" customWidth="1"/>
    <col min="6" max="6" width="11.7109375" style="137" customWidth="1"/>
    <col min="7" max="7" width="9.7109375" style="137" customWidth="1"/>
    <col min="8" max="8" width="7" style="137" bestFit="1" customWidth="1"/>
    <col min="9" max="10" width="9.7109375" style="137" customWidth="1"/>
    <col min="11" max="11" width="9.140625" style="137"/>
    <col min="12" max="12" width="13.5703125" style="137" customWidth="1"/>
    <col min="13" max="14" width="9.42578125" style="137" customWidth="1"/>
    <col min="15" max="15" width="7.42578125" style="137" customWidth="1"/>
    <col min="16" max="17" width="9.42578125" style="137" customWidth="1"/>
    <col min="18" max="18" width="1.7109375" style="137" customWidth="1"/>
    <col min="19" max="20" width="9.42578125" style="137" customWidth="1"/>
    <col min="21" max="16384" width="9.140625" style="137"/>
  </cols>
  <sheetData>
    <row r="2" spans="2:14">
      <c r="B2" s="136" t="s">
        <v>112</v>
      </c>
    </row>
    <row r="4" spans="2:14">
      <c r="B4" s="136" t="s">
        <v>113</v>
      </c>
    </row>
    <row r="5" spans="2:14" ht="15.75" thickBot="1"/>
    <row r="6" spans="2:14" ht="45">
      <c r="B6" s="138" t="s">
        <v>0</v>
      </c>
      <c r="C6" s="139" t="s">
        <v>14</v>
      </c>
      <c r="D6" s="139" t="s">
        <v>15</v>
      </c>
      <c r="E6" s="139" t="s">
        <v>114</v>
      </c>
      <c r="F6" s="140" t="s">
        <v>115</v>
      </c>
    </row>
    <row r="7" spans="2:14">
      <c r="B7" s="141" t="s">
        <v>1</v>
      </c>
      <c r="C7" s="142">
        <v>11.37</v>
      </c>
      <c r="D7" s="143">
        <v>10.85</v>
      </c>
      <c r="E7" s="14">
        <v>8.24</v>
      </c>
      <c r="F7" s="44">
        <v>7.03</v>
      </c>
      <c r="G7" s="185"/>
    </row>
    <row r="8" spans="2:14">
      <c r="B8" s="141" t="s">
        <v>2</v>
      </c>
      <c r="C8" s="142">
        <v>8.52</v>
      </c>
      <c r="D8" s="143">
        <v>9.25</v>
      </c>
      <c r="E8" s="14">
        <v>6.45</v>
      </c>
      <c r="F8" s="44">
        <v>6.86</v>
      </c>
      <c r="G8" s="185"/>
    </row>
    <row r="9" spans="2:14" ht="15.75" thickBot="1">
      <c r="B9" s="144" t="s">
        <v>3</v>
      </c>
      <c r="C9" s="145">
        <v>10.28</v>
      </c>
      <c r="D9" s="146">
        <v>15.54</v>
      </c>
      <c r="E9" s="13">
        <v>11.36</v>
      </c>
      <c r="F9" s="45">
        <v>9.16</v>
      </c>
      <c r="G9" s="185"/>
    </row>
    <row r="12" spans="2:14">
      <c r="B12" s="136" t="s">
        <v>116</v>
      </c>
    </row>
    <row r="14" spans="2:14">
      <c r="B14" s="147" t="s">
        <v>1</v>
      </c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2:14">
      <c r="B15" s="147"/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2:14">
      <c r="B16" s="150" t="s">
        <v>117</v>
      </c>
      <c r="C16" s="151" t="s">
        <v>118</v>
      </c>
      <c r="D16" s="151" t="s">
        <v>119</v>
      </c>
      <c r="E16" s="151" t="s">
        <v>120</v>
      </c>
      <c r="F16" s="151" t="s">
        <v>121</v>
      </c>
      <c r="G16" s="151" t="s">
        <v>122</v>
      </c>
      <c r="H16" s="151" t="s">
        <v>123</v>
      </c>
      <c r="I16" s="151" t="s">
        <v>124</v>
      </c>
      <c r="J16" s="151" t="s">
        <v>125</v>
      </c>
      <c r="K16" s="151" t="s">
        <v>126</v>
      </c>
      <c r="L16" s="151" t="s">
        <v>127</v>
      </c>
      <c r="M16" s="151" t="s">
        <v>128</v>
      </c>
      <c r="N16" s="151" t="s">
        <v>129</v>
      </c>
    </row>
    <row r="17" spans="2:14">
      <c r="B17" s="152" t="s">
        <v>130</v>
      </c>
      <c r="C17" s="153">
        <v>6.2</v>
      </c>
      <c r="D17" s="154">
        <v>6.74</v>
      </c>
      <c r="E17" s="154">
        <v>6.85</v>
      </c>
      <c r="F17" s="154">
        <v>7.83</v>
      </c>
      <c r="G17" s="154">
        <v>6.94</v>
      </c>
      <c r="H17" s="155">
        <v>7.46</v>
      </c>
      <c r="I17" s="155">
        <v>9.01</v>
      </c>
      <c r="J17" s="154">
        <v>7.72</v>
      </c>
      <c r="K17" s="154">
        <v>7.71</v>
      </c>
      <c r="L17" s="154">
        <v>7.78</v>
      </c>
      <c r="M17" s="154">
        <v>6.95</v>
      </c>
      <c r="N17" s="154">
        <v>6.91</v>
      </c>
    </row>
    <row r="18" spans="2:14">
      <c r="B18" s="152" t="s">
        <v>131</v>
      </c>
      <c r="C18" s="153">
        <v>5.62</v>
      </c>
      <c r="D18" s="154">
        <v>5.78</v>
      </c>
      <c r="E18" s="154">
        <v>6.01</v>
      </c>
      <c r="F18" s="154">
        <v>6.73</v>
      </c>
      <c r="G18" s="154">
        <v>6.34</v>
      </c>
      <c r="H18" s="155">
        <v>6.29</v>
      </c>
      <c r="I18" s="155">
        <v>6.94</v>
      </c>
      <c r="J18" s="154">
        <v>6.6</v>
      </c>
      <c r="K18" s="154">
        <v>6.21</v>
      </c>
      <c r="L18" s="154"/>
      <c r="M18" s="154"/>
      <c r="N18" s="154"/>
    </row>
    <row r="19" spans="2:14">
      <c r="B19" s="152" t="s">
        <v>132</v>
      </c>
      <c r="C19" s="156">
        <v>-0.58000000000000007</v>
      </c>
      <c r="D19" s="156">
        <v>-0.96</v>
      </c>
      <c r="E19" s="156">
        <v>-0.83999999999999986</v>
      </c>
      <c r="F19" s="156">
        <v>-1.0999999999999996</v>
      </c>
      <c r="G19" s="156">
        <v>-0.60000000000000053</v>
      </c>
      <c r="H19" s="156">
        <v>-1.17</v>
      </c>
      <c r="I19" s="156">
        <v>-2.0699999999999994</v>
      </c>
      <c r="J19" s="156">
        <v>-1.1200000000000001</v>
      </c>
      <c r="K19" s="156">
        <v>-1.5</v>
      </c>
      <c r="L19" s="156"/>
      <c r="M19" s="156"/>
      <c r="N19" s="156"/>
    </row>
    <row r="20" spans="2:14">
      <c r="B20" s="157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2:14">
      <c r="B21" s="147" t="s">
        <v>133</v>
      </c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2:14">
      <c r="B22" s="157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2:14">
      <c r="B23" s="150" t="s">
        <v>117</v>
      </c>
      <c r="C23" s="151" t="s">
        <v>118</v>
      </c>
      <c r="D23" s="151" t="s">
        <v>119</v>
      </c>
      <c r="E23" s="151" t="s">
        <v>120</v>
      </c>
      <c r="F23" s="151" t="s">
        <v>121</v>
      </c>
      <c r="G23" s="151" t="s">
        <v>122</v>
      </c>
      <c r="H23" s="151" t="s">
        <v>123</v>
      </c>
      <c r="I23" s="151" t="s">
        <v>124</v>
      </c>
      <c r="J23" s="151" t="s">
        <v>125</v>
      </c>
      <c r="K23" s="151" t="s">
        <v>126</v>
      </c>
      <c r="L23" s="151" t="s">
        <v>127</v>
      </c>
      <c r="M23" s="151" t="s">
        <v>128</v>
      </c>
      <c r="N23" s="151" t="s">
        <v>129</v>
      </c>
    </row>
    <row r="24" spans="2:14">
      <c r="B24" s="152" t="str">
        <f>B17</f>
        <v>2017/2018</v>
      </c>
      <c r="C24" s="153">
        <v>4.22</v>
      </c>
      <c r="D24" s="155">
        <v>3.87</v>
      </c>
      <c r="E24" s="155">
        <v>4.08</v>
      </c>
      <c r="F24" s="155">
        <v>4.8499999999999996</v>
      </c>
      <c r="G24" s="155">
        <v>5.14</v>
      </c>
      <c r="H24" s="155">
        <v>4.92</v>
      </c>
      <c r="I24" s="155">
        <v>6.55</v>
      </c>
      <c r="J24" s="155">
        <v>6.45</v>
      </c>
      <c r="K24" s="155">
        <v>7.49</v>
      </c>
      <c r="L24" s="155">
        <v>8.16</v>
      </c>
      <c r="M24" s="155">
        <v>6.75</v>
      </c>
      <c r="N24" s="155">
        <v>5.73</v>
      </c>
    </row>
    <row r="25" spans="2:14">
      <c r="B25" s="152" t="s">
        <v>131</v>
      </c>
      <c r="C25" s="153">
        <v>5.14</v>
      </c>
      <c r="D25" s="155">
        <v>5.57</v>
      </c>
      <c r="E25" s="155">
        <v>5.09</v>
      </c>
      <c r="F25" s="155">
        <v>5.08</v>
      </c>
      <c r="G25" s="155">
        <v>4.68</v>
      </c>
      <c r="H25" s="155">
        <v>5.71</v>
      </c>
      <c r="I25" s="155">
        <v>6.91</v>
      </c>
      <c r="J25" s="155">
        <v>6.43</v>
      </c>
      <c r="K25" s="155">
        <v>6.17</v>
      </c>
      <c r="L25" s="155"/>
      <c r="M25" s="155"/>
      <c r="N25" s="155"/>
    </row>
    <row r="26" spans="2:14">
      <c r="B26" s="152" t="str">
        <f>B19</f>
        <v>18/19 Variance to 17/18</v>
      </c>
      <c r="C26" s="156">
        <v>0.91999999999999993</v>
      </c>
      <c r="D26" s="156">
        <v>1.7000000000000002</v>
      </c>
      <c r="E26" s="156">
        <v>1.0099999999999998</v>
      </c>
      <c r="F26" s="156">
        <v>0.23000000000000043</v>
      </c>
      <c r="G26" s="156">
        <v>-0.45999999999999996</v>
      </c>
      <c r="H26" s="156">
        <v>0.79</v>
      </c>
      <c r="I26" s="156">
        <v>0.36000000000000032</v>
      </c>
      <c r="J26" s="156">
        <v>-2.0000000000000462E-2</v>
      </c>
      <c r="K26" s="156">
        <v>-1.3200000000000003</v>
      </c>
      <c r="L26" s="156"/>
      <c r="M26" s="156"/>
      <c r="N26" s="156"/>
    </row>
    <row r="27" spans="2:14">
      <c r="B27" s="157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2:14">
      <c r="B28" s="147" t="s">
        <v>134</v>
      </c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2:14">
      <c r="B29" s="157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</row>
    <row r="30" spans="2:14">
      <c r="B30" s="150" t="s">
        <v>117</v>
      </c>
      <c r="C30" s="151" t="s">
        <v>118</v>
      </c>
      <c r="D30" s="151" t="s">
        <v>119</v>
      </c>
      <c r="E30" s="151" t="s">
        <v>120</v>
      </c>
      <c r="F30" s="151" t="s">
        <v>121</v>
      </c>
      <c r="G30" s="151" t="s">
        <v>122</v>
      </c>
      <c r="H30" s="151" t="s">
        <v>123</v>
      </c>
      <c r="I30" s="151" t="s">
        <v>124</v>
      </c>
      <c r="J30" s="151" t="s">
        <v>125</v>
      </c>
      <c r="K30" s="151" t="s">
        <v>126</v>
      </c>
      <c r="L30" s="151" t="s">
        <v>127</v>
      </c>
      <c r="M30" s="151" t="s">
        <v>128</v>
      </c>
      <c r="N30" s="151" t="s">
        <v>129</v>
      </c>
    </row>
    <row r="31" spans="2:14">
      <c r="B31" s="152" t="str">
        <f>B17</f>
        <v>2017/2018</v>
      </c>
      <c r="C31" s="153">
        <v>0.74</v>
      </c>
      <c r="D31" s="155">
        <v>2.04</v>
      </c>
      <c r="E31" s="155">
        <v>2.93</v>
      </c>
      <c r="F31" s="155">
        <v>4.22</v>
      </c>
      <c r="G31" s="155">
        <v>5.47</v>
      </c>
      <c r="H31" s="155">
        <v>6.71</v>
      </c>
      <c r="I31" s="155">
        <v>8.16</v>
      </c>
      <c r="J31" s="155">
        <v>9.5299999999999994</v>
      </c>
      <c r="K31" s="155">
        <v>11.36</v>
      </c>
      <c r="L31" s="155">
        <v>11.94</v>
      </c>
      <c r="M31" s="155">
        <v>8.4499999999999993</v>
      </c>
      <c r="N31" s="155">
        <v>11.3</v>
      </c>
    </row>
    <row r="32" spans="2:14">
      <c r="B32" s="152" t="s">
        <v>131</v>
      </c>
      <c r="C32" s="153">
        <v>1.18</v>
      </c>
      <c r="D32" s="155">
        <v>2.66</v>
      </c>
      <c r="E32" s="155">
        <v>4.12</v>
      </c>
      <c r="F32" s="155">
        <v>5.46</v>
      </c>
      <c r="G32" s="155">
        <v>6.4</v>
      </c>
      <c r="H32" s="155">
        <v>6.98</v>
      </c>
      <c r="I32" s="155">
        <v>7.71</v>
      </c>
      <c r="J32" s="155">
        <v>8.24</v>
      </c>
      <c r="K32" s="155">
        <v>9.16</v>
      </c>
      <c r="L32" s="155"/>
      <c r="M32" s="155"/>
      <c r="N32" s="155"/>
    </row>
    <row r="33" spans="2:14">
      <c r="B33" s="152" t="str">
        <f>B19</f>
        <v>18/19 Variance to 17/18</v>
      </c>
      <c r="C33" s="156">
        <v>0.43999999999999995</v>
      </c>
      <c r="D33" s="156">
        <v>0.62000000000000011</v>
      </c>
      <c r="E33" s="156">
        <v>1.19</v>
      </c>
      <c r="F33" s="156">
        <v>1.2400000000000002</v>
      </c>
      <c r="G33" s="156">
        <v>0.9300000000000006</v>
      </c>
      <c r="H33" s="156">
        <v>0.27000000000000046</v>
      </c>
      <c r="I33" s="156">
        <v>-0.45000000000000018</v>
      </c>
      <c r="J33" s="156">
        <v>-1.2899999999999991</v>
      </c>
      <c r="K33" s="156">
        <v>-2.1999999999999993</v>
      </c>
      <c r="L33" s="156"/>
      <c r="M33" s="156"/>
      <c r="N33" s="156"/>
    </row>
    <row r="66" spans="2:16">
      <c r="B66" s="136" t="s">
        <v>135</v>
      </c>
      <c r="E66" s="137" t="s">
        <v>136</v>
      </c>
    </row>
    <row r="68" spans="2:16">
      <c r="B68" s="158"/>
      <c r="C68" s="148"/>
      <c r="D68" s="148"/>
      <c r="E68" s="148"/>
      <c r="F68" s="158"/>
      <c r="G68" s="158"/>
      <c r="H68" s="158"/>
      <c r="I68" s="158"/>
      <c r="J68" s="158"/>
      <c r="K68" s="158"/>
      <c r="L68" s="158"/>
      <c r="M68" s="158"/>
    </row>
    <row r="69" spans="2:16" ht="12.75" customHeight="1">
      <c r="B69" s="158"/>
      <c r="C69" s="267" t="s">
        <v>137</v>
      </c>
      <c r="D69" s="267"/>
      <c r="E69" s="267"/>
      <c r="F69" s="267"/>
      <c r="G69" s="159"/>
      <c r="H69" s="267" t="s">
        <v>138</v>
      </c>
      <c r="I69" s="267"/>
      <c r="J69" s="267"/>
      <c r="K69" s="267"/>
      <c r="M69" s="267" t="s">
        <v>134</v>
      </c>
      <c r="N69" s="267"/>
      <c r="O69" s="267"/>
      <c r="P69" s="267"/>
    </row>
    <row r="70" spans="2:16" ht="60">
      <c r="B70" s="160" t="s">
        <v>46</v>
      </c>
      <c r="C70" s="161" t="s">
        <v>193</v>
      </c>
      <c r="D70" s="162" t="s">
        <v>185</v>
      </c>
      <c r="E70" s="162" t="s">
        <v>186</v>
      </c>
      <c r="F70" s="225" t="s">
        <v>8</v>
      </c>
      <c r="G70" s="159"/>
      <c r="H70" s="161" t="str">
        <f>C70</f>
        <v>Avg HC Apr 18-Dec 18</v>
      </c>
      <c r="I70" s="161" t="str">
        <f t="shared" ref="I70:K70" si="0">D70</f>
        <v>Apr 17 - Dec 17</v>
      </c>
      <c r="J70" s="161" t="str">
        <f t="shared" si="0"/>
        <v>Apr 18 - Dec 18</v>
      </c>
      <c r="K70" s="161" t="str">
        <f t="shared" si="0"/>
        <v>Variance</v>
      </c>
      <c r="L70" s="159"/>
      <c r="M70" s="161" t="str">
        <f>C70</f>
        <v>Avg HC Apr 18-Dec 18</v>
      </c>
      <c r="N70" s="161" t="str">
        <f t="shared" ref="N70:P70" si="1">D70</f>
        <v>Apr 17 - Dec 17</v>
      </c>
      <c r="O70" s="161" t="str">
        <f t="shared" si="1"/>
        <v>Apr 18 - Dec 18</v>
      </c>
      <c r="P70" s="161" t="str">
        <f t="shared" si="1"/>
        <v>Variance</v>
      </c>
    </row>
    <row r="71" spans="2:16">
      <c r="B71" s="163" t="s">
        <v>139</v>
      </c>
      <c r="C71" s="164">
        <v>5.5</v>
      </c>
      <c r="D71" s="153">
        <v>0.36</v>
      </c>
      <c r="E71" s="153">
        <v>0</v>
      </c>
      <c r="F71" s="153">
        <f>E71-D71</f>
        <v>-0.36</v>
      </c>
      <c r="G71" s="165"/>
      <c r="H71" s="164">
        <v>1</v>
      </c>
      <c r="I71" s="153">
        <v>0.34</v>
      </c>
      <c r="J71" s="153">
        <v>0</v>
      </c>
      <c r="K71" s="153">
        <f>J71-I71</f>
        <v>-0.34</v>
      </c>
      <c r="L71" s="165"/>
      <c r="M71" s="164"/>
      <c r="N71" s="163"/>
      <c r="O71" s="163"/>
      <c r="P71" s="163"/>
    </row>
    <row r="72" spans="2:16">
      <c r="B72" s="163" t="s">
        <v>140</v>
      </c>
      <c r="C72" s="164">
        <v>102</v>
      </c>
      <c r="D72" s="153">
        <v>22.42</v>
      </c>
      <c r="E72" s="166">
        <v>18.57</v>
      </c>
      <c r="F72" s="153">
        <f t="shared" ref="F72:F91" si="2">E72-D72</f>
        <v>-3.8500000000000014</v>
      </c>
      <c r="G72" s="165"/>
      <c r="H72" s="164">
        <v>511.5</v>
      </c>
      <c r="I72" s="153">
        <v>8.02</v>
      </c>
      <c r="J72" s="166">
        <v>9.49</v>
      </c>
      <c r="K72" s="153">
        <f t="shared" ref="K72:K91" si="3">J72-I72</f>
        <v>1.4700000000000006</v>
      </c>
      <c r="L72" s="165"/>
      <c r="M72" s="164"/>
      <c r="N72" s="163"/>
      <c r="O72" s="163"/>
      <c r="P72" s="163"/>
    </row>
    <row r="73" spans="2:16">
      <c r="B73" s="163" t="s">
        <v>141</v>
      </c>
      <c r="C73" s="164">
        <v>284.5</v>
      </c>
      <c r="D73" s="153">
        <v>8.5299999999999994</v>
      </c>
      <c r="E73" s="166">
        <v>7.94</v>
      </c>
      <c r="F73" s="153">
        <f t="shared" si="2"/>
        <v>-0.58999999999999897</v>
      </c>
      <c r="G73" s="165"/>
      <c r="H73" s="164">
        <v>197</v>
      </c>
      <c r="I73" s="153">
        <v>5.91</v>
      </c>
      <c r="J73" s="167">
        <v>7.21</v>
      </c>
      <c r="K73" s="153">
        <f t="shared" si="3"/>
        <v>1.2999999999999998</v>
      </c>
      <c r="L73" s="165"/>
      <c r="M73" s="164"/>
      <c r="N73" s="163"/>
      <c r="O73" s="163"/>
      <c r="P73" s="163"/>
    </row>
    <row r="74" spans="2:16">
      <c r="B74" s="163" t="s">
        <v>142</v>
      </c>
      <c r="C74" s="164">
        <v>52.5</v>
      </c>
      <c r="D74" s="153">
        <v>7.19</v>
      </c>
      <c r="E74" s="153">
        <v>7.98</v>
      </c>
      <c r="F74" s="153">
        <f>E74-D74</f>
        <v>0.79</v>
      </c>
      <c r="G74" s="165"/>
      <c r="H74" s="164">
        <v>271</v>
      </c>
      <c r="I74" s="153">
        <v>8.3699999999999992</v>
      </c>
      <c r="J74" s="166">
        <v>8.01</v>
      </c>
      <c r="K74" s="153">
        <f>J74-I74</f>
        <v>-0.35999999999999943</v>
      </c>
      <c r="L74" s="237" t="s">
        <v>194</v>
      </c>
      <c r="M74" s="164"/>
      <c r="N74" s="163"/>
      <c r="O74" s="163"/>
      <c r="P74" s="163"/>
    </row>
    <row r="75" spans="2:16">
      <c r="B75" s="163" t="s">
        <v>53</v>
      </c>
      <c r="C75" s="164">
        <v>94.5</v>
      </c>
      <c r="D75" s="153">
        <v>7.95</v>
      </c>
      <c r="E75" s="153">
        <v>5.76</v>
      </c>
      <c r="F75" s="153">
        <f>E75-D75</f>
        <v>-2.1900000000000004</v>
      </c>
      <c r="G75" s="165"/>
      <c r="H75" s="167" t="s">
        <v>143</v>
      </c>
      <c r="I75" s="167" t="s">
        <v>143</v>
      </c>
      <c r="J75" s="167" t="s">
        <v>143</v>
      </c>
      <c r="K75" s="167" t="s">
        <v>143</v>
      </c>
      <c r="L75" s="165"/>
      <c r="M75" s="164"/>
      <c r="N75" s="163"/>
      <c r="O75" s="163"/>
      <c r="P75" s="163"/>
    </row>
    <row r="76" spans="2:16">
      <c r="B76" s="163" t="s">
        <v>63</v>
      </c>
      <c r="C76" s="164">
        <v>1</v>
      </c>
      <c r="D76" s="153" t="s">
        <v>144</v>
      </c>
      <c r="E76" s="153">
        <v>0</v>
      </c>
      <c r="F76" s="167"/>
      <c r="G76" s="165"/>
      <c r="H76" s="164">
        <v>9</v>
      </c>
      <c r="I76" s="238" t="s">
        <v>144</v>
      </c>
      <c r="J76" s="153">
        <v>8.2200000000000006</v>
      </c>
      <c r="K76" s="167"/>
      <c r="L76" s="165"/>
      <c r="M76" s="164"/>
      <c r="N76" s="163"/>
      <c r="O76" s="163"/>
      <c r="P76" s="163"/>
    </row>
    <row r="77" spans="2:16">
      <c r="B77" s="163" t="s">
        <v>145</v>
      </c>
      <c r="C77" s="164">
        <v>1.5</v>
      </c>
      <c r="D77" s="153" t="s">
        <v>144</v>
      </c>
      <c r="E77" s="153">
        <v>4</v>
      </c>
      <c r="F77" s="167"/>
      <c r="G77" s="165"/>
      <c r="H77" s="164">
        <v>1</v>
      </c>
      <c r="I77" s="168" t="s">
        <v>144</v>
      </c>
      <c r="J77" s="153">
        <v>25.95</v>
      </c>
      <c r="K77" s="167"/>
      <c r="L77" s="165"/>
      <c r="M77" s="164"/>
      <c r="N77" s="163"/>
      <c r="O77" s="163"/>
      <c r="P77" s="163"/>
    </row>
    <row r="78" spans="2:16">
      <c r="B78" s="163" t="s">
        <v>84</v>
      </c>
      <c r="C78" s="164">
        <v>18</v>
      </c>
      <c r="D78" s="153">
        <v>2.89</v>
      </c>
      <c r="E78" s="153">
        <v>6.96</v>
      </c>
      <c r="F78" s="153">
        <f t="shared" si="2"/>
        <v>4.07</v>
      </c>
      <c r="G78" s="165"/>
      <c r="H78" s="164">
        <v>71</v>
      </c>
      <c r="I78" s="167">
        <v>2.5499999999999998</v>
      </c>
      <c r="J78" s="153">
        <v>3.59</v>
      </c>
      <c r="K78" s="153">
        <f t="shared" si="3"/>
        <v>1.04</v>
      </c>
      <c r="L78" s="165"/>
      <c r="M78" s="164"/>
      <c r="N78" s="163"/>
      <c r="O78" s="163"/>
      <c r="P78" s="163"/>
    </row>
    <row r="79" spans="2:16">
      <c r="B79" s="163" t="s">
        <v>146</v>
      </c>
      <c r="C79" s="164">
        <v>198</v>
      </c>
      <c r="D79" s="153">
        <v>7.44</v>
      </c>
      <c r="E79" s="153">
        <v>6.55</v>
      </c>
      <c r="F79" s="153">
        <f>E79-D79</f>
        <v>-0.89000000000000057</v>
      </c>
      <c r="G79" s="165"/>
      <c r="H79" s="164">
        <v>294.5</v>
      </c>
      <c r="I79" s="167">
        <v>6.29</v>
      </c>
      <c r="J79" s="153">
        <v>4.76</v>
      </c>
      <c r="K79" s="153">
        <f>J79-I79</f>
        <v>-1.5300000000000002</v>
      </c>
      <c r="L79" s="165"/>
      <c r="M79" s="164"/>
      <c r="N79" s="163"/>
      <c r="O79" s="163"/>
      <c r="P79" s="163"/>
    </row>
    <row r="80" spans="2:16">
      <c r="B80" s="163" t="s">
        <v>65</v>
      </c>
      <c r="C80" s="167" t="s">
        <v>143</v>
      </c>
      <c r="D80" s="167" t="s">
        <v>143</v>
      </c>
      <c r="E80" s="167" t="s">
        <v>143</v>
      </c>
      <c r="F80" s="167" t="s">
        <v>143</v>
      </c>
      <c r="G80" s="165"/>
      <c r="H80" s="164">
        <v>6</v>
      </c>
      <c r="I80" s="153">
        <v>3.01</v>
      </c>
      <c r="J80" s="153">
        <v>4.79</v>
      </c>
      <c r="K80" s="153">
        <f>J80-I80</f>
        <v>1.7800000000000002</v>
      </c>
      <c r="L80" s="165"/>
      <c r="M80" s="164"/>
      <c r="N80" s="163"/>
      <c r="O80" s="163"/>
      <c r="P80" s="163"/>
    </row>
    <row r="81" spans="2:16">
      <c r="B81" s="163" t="s">
        <v>147</v>
      </c>
      <c r="C81" s="164">
        <v>659.5</v>
      </c>
      <c r="D81" s="153">
        <v>10.26</v>
      </c>
      <c r="E81" s="166">
        <v>9.5500000000000007</v>
      </c>
      <c r="F81" s="153">
        <f t="shared" si="2"/>
        <v>-0.70999999999999908</v>
      </c>
      <c r="G81" s="165"/>
      <c r="H81" s="164">
        <v>9.5</v>
      </c>
      <c r="I81" s="153">
        <v>6.04</v>
      </c>
      <c r="J81" s="153">
        <v>2.57</v>
      </c>
      <c r="K81" s="153">
        <f t="shared" si="3"/>
        <v>-3.47</v>
      </c>
      <c r="L81" s="165"/>
      <c r="M81" s="164">
        <v>48</v>
      </c>
      <c r="N81" s="153">
        <v>15.84</v>
      </c>
      <c r="O81" s="153">
        <v>4.75</v>
      </c>
      <c r="P81" s="153">
        <f t="shared" ref="P81:P83" si="4">O81-N81</f>
        <v>-11.09</v>
      </c>
    </row>
    <row r="82" spans="2:16">
      <c r="B82" s="163" t="s">
        <v>148</v>
      </c>
      <c r="C82" s="164">
        <v>464</v>
      </c>
      <c r="D82" s="153">
        <v>8.7100000000000009</v>
      </c>
      <c r="E82" s="153">
        <v>5.86</v>
      </c>
      <c r="F82" s="153">
        <f t="shared" si="2"/>
        <v>-2.8500000000000005</v>
      </c>
      <c r="G82" s="165"/>
      <c r="H82" s="164">
        <v>7.5</v>
      </c>
      <c r="I82" s="153">
        <v>9.5500000000000007</v>
      </c>
      <c r="J82" s="153">
        <v>3.2</v>
      </c>
      <c r="K82" s="153">
        <f t="shared" si="3"/>
        <v>-6.3500000000000005</v>
      </c>
      <c r="L82" s="165"/>
      <c r="M82" s="164">
        <v>29.5</v>
      </c>
      <c r="N82" s="153">
        <v>11.08</v>
      </c>
      <c r="O82" s="153">
        <v>9.01</v>
      </c>
      <c r="P82" s="153">
        <f t="shared" si="4"/>
        <v>-2.0700000000000003</v>
      </c>
    </row>
    <row r="83" spans="2:16">
      <c r="B83" s="163" t="s">
        <v>149</v>
      </c>
      <c r="C83" s="164">
        <v>416.5</v>
      </c>
      <c r="D83" s="153">
        <v>6.87</v>
      </c>
      <c r="E83" s="153">
        <v>5.99</v>
      </c>
      <c r="F83" s="153">
        <f t="shared" si="2"/>
        <v>-0.87999999999999989</v>
      </c>
      <c r="G83" s="165"/>
      <c r="H83" s="164">
        <v>7.5</v>
      </c>
      <c r="I83" s="153">
        <v>17</v>
      </c>
      <c r="J83" s="153">
        <v>25.1</v>
      </c>
      <c r="K83" s="153">
        <f t="shared" si="3"/>
        <v>8.1000000000000014</v>
      </c>
      <c r="L83" s="165"/>
      <c r="M83" s="164">
        <v>27</v>
      </c>
      <c r="N83" s="153">
        <v>3.48</v>
      </c>
      <c r="O83" s="153">
        <v>17.18</v>
      </c>
      <c r="P83" s="153">
        <f t="shared" si="4"/>
        <v>13.7</v>
      </c>
    </row>
    <row r="84" spans="2:16">
      <c r="B84" s="163" t="s">
        <v>150</v>
      </c>
      <c r="C84" s="164">
        <v>22.5</v>
      </c>
      <c r="D84" s="153">
        <v>0.7</v>
      </c>
      <c r="E84" s="153">
        <v>8.64</v>
      </c>
      <c r="F84" s="153">
        <f t="shared" si="2"/>
        <v>7.94</v>
      </c>
      <c r="G84" s="165"/>
      <c r="H84" s="164">
        <v>41.5</v>
      </c>
      <c r="I84" s="153">
        <v>14.66</v>
      </c>
      <c r="J84" s="153">
        <v>11.65</v>
      </c>
      <c r="K84" s="153">
        <f t="shared" si="3"/>
        <v>-3.01</v>
      </c>
      <c r="L84" s="165"/>
      <c r="M84" s="164"/>
      <c r="N84" s="163"/>
      <c r="O84" s="163"/>
      <c r="P84" s="163"/>
    </row>
    <row r="85" spans="2:16">
      <c r="B85" s="163" t="s">
        <v>151</v>
      </c>
      <c r="C85" s="164">
        <v>308.5</v>
      </c>
      <c r="D85" s="153">
        <v>7.13</v>
      </c>
      <c r="E85" s="153">
        <v>5.56</v>
      </c>
      <c r="F85" s="153">
        <f t="shared" si="2"/>
        <v>-1.5700000000000003</v>
      </c>
      <c r="G85" s="165"/>
      <c r="H85" s="164">
        <v>157.5</v>
      </c>
      <c r="I85" s="153">
        <v>4.55</v>
      </c>
      <c r="J85" s="153">
        <v>6.06</v>
      </c>
      <c r="K85" s="153">
        <f t="shared" si="3"/>
        <v>1.5099999999999998</v>
      </c>
      <c r="L85" s="165"/>
      <c r="M85" s="164"/>
      <c r="N85" s="163"/>
      <c r="O85" s="163"/>
      <c r="P85" s="163"/>
    </row>
    <row r="86" spans="2:16">
      <c r="B86" s="163" t="s">
        <v>64</v>
      </c>
      <c r="C86" s="164">
        <v>1</v>
      </c>
      <c r="D86" s="153" t="s">
        <v>144</v>
      </c>
      <c r="E86" s="153">
        <v>0</v>
      </c>
      <c r="F86" s="167"/>
      <c r="G86" s="165"/>
      <c r="H86" s="164">
        <v>6</v>
      </c>
      <c r="I86" s="238" t="s">
        <v>144</v>
      </c>
      <c r="J86" s="153">
        <v>2.54</v>
      </c>
      <c r="K86" s="167"/>
      <c r="L86" s="165"/>
      <c r="M86" s="164"/>
      <c r="N86" s="163"/>
      <c r="O86" s="163"/>
      <c r="P86" s="163"/>
    </row>
    <row r="87" spans="2:16">
      <c r="B87" s="163" t="s">
        <v>152</v>
      </c>
      <c r="C87" s="164">
        <v>82.5</v>
      </c>
      <c r="D87" s="153">
        <v>2.92</v>
      </c>
      <c r="E87" s="153">
        <v>4.58</v>
      </c>
      <c r="F87" s="153">
        <f t="shared" si="2"/>
        <v>1.6600000000000001</v>
      </c>
      <c r="G87" s="165"/>
      <c r="H87" s="164">
        <v>19</v>
      </c>
      <c r="I87" s="153">
        <v>11.04</v>
      </c>
      <c r="J87" s="153">
        <v>9.91</v>
      </c>
      <c r="K87" s="153">
        <f t="shared" si="3"/>
        <v>-1.129999999999999</v>
      </c>
      <c r="L87" s="165"/>
      <c r="M87" s="164"/>
      <c r="N87" s="163"/>
      <c r="O87" s="163"/>
      <c r="P87" s="163"/>
    </row>
    <row r="88" spans="2:16">
      <c r="B88" s="163" t="s">
        <v>153</v>
      </c>
      <c r="C88" s="164">
        <v>13</v>
      </c>
      <c r="D88" s="153">
        <v>14.81</v>
      </c>
      <c r="E88" s="153">
        <v>8.81</v>
      </c>
      <c r="F88" s="153">
        <f t="shared" si="2"/>
        <v>-6</v>
      </c>
      <c r="G88" s="165"/>
      <c r="H88" s="164">
        <v>85</v>
      </c>
      <c r="I88" s="153">
        <v>3.94</v>
      </c>
      <c r="J88" s="166">
        <v>8.02</v>
      </c>
      <c r="K88" s="153">
        <f t="shared" si="3"/>
        <v>4.08</v>
      </c>
      <c r="L88" s="165"/>
      <c r="M88" s="164"/>
      <c r="N88" s="163"/>
      <c r="O88" s="163"/>
      <c r="P88" s="163"/>
    </row>
    <row r="89" spans="2:16">
      <c r="B89" s="163" t="s">
        <v>154</v>
      </c>
      <c r="C89" s="164">
        <v>297</v>
      </c>
      <c r="D89" s="153" t="s">
        <v>144</v>
      </c>
      <c r="E89" s="153">
        <v>1.93</v>
      </c>
      <c r="F89" s="167"/>
      <c r="G89" s="165"/>
      <c r="H89" s="167" t="s">
        <v>143</v>
      </c>
      <c r="I89" s="167" t="s">
        <v>143</v>
      </c>
      <c r="J89" s="167" t="s">
        <v>143</v>
      </c>
      <c r="K89" s="167" t="s">
        <v>143</v>
      </c>
      <c r="L89" s="165"/>
      <c r="M89" s="164"/>
      <c r="N89" s="163"/>
      <c r="O89" s="163"/>
      <c r="P89" s="163"/>
    </row>
    <row r="90" spans="2:16">
      <c r="B90" s="163" t="s">
        <v>155</v>
      </c>
      <c r="C90" s="164">
        <v>54</v>
      </c>
      <c r="D90" s="153">
        <v>3.78</v>
      </c>
      <c r="E90" s="153">
        <v>10.73</v>
      </c>
      <c r="F90" s="153">
        <f t="shared" si="2"/>
        <v>6.9500000000000011</v>
      </c>
      <c r="G90" s="165"/>
      <c r="H90" s="164">
        <v>474</v>
      </c>
      <c r="I90" s="153">
        <v>4.72</v>
      </c>
      <c r="J90" s="153">
        <v>4.42</v>
      </c>
      <c r="K90" s="153">
        <f t="shared" si="3"/>
        <v>-0.29999999999999982</v>
      </c>
      <c r="L90" s="165"/>
      <c r="M90" s="164"/>
      <c r="N90" s="163"/>
      <c r="O90" s="163"/>
      <c r="P90" s="163"/>
    </row>
    <row r="91" spans="2:16">
      <c r="B91" s="169" t="s">
        <v>78</v>
      </c>
      <c r="C91" s="170">
        <v>3076</v>
      </c>
      <c r="D91" s="171">
        <v>8.24</v>
      </c>
      <c r="E91" s="171">
        <v>7.03</v>
      </c>
      <c r="F91" s="172">
        <f t="shared" si="2"/>
        <v>-1.21</v>
      </c>
      <c r="G91" s="173"/>
      <c r="H91" s="170">
        <v>2170</v>
      </c>
      <c r="I91" s="171">
        <v>6.45</v>
      </c>
      <c r="J91" s="171">
        <v>6.86</v>
      </c>
      <c r="K91" s="172">
        <f t="shared" si="3"/>
        <v>0.41000000000000014</v>
      </c>
      <c r="L91" s="173"/>
      <c r="M91" s="170">
        <v>104.5</v>
      </c>
      <c r="N91" s="171">
        <v>11.36</v>
      </c>
      <c r="O91" s="171">
        <v>9.16</v>
      </c>
      <c r="P91" s="153">
        <f>O91-N91</f>
        <v>-2.1999999999999993</v>
      </c>
    </row>
    <row r="94" spans="2:16">
      <c r="B94" s="136" t="s">
        <v>156</v>
      </c>
    </row>
    <row r="97" spans="2:20">
      <c r="C97" s="266" t="s">
        <v>1</v>
      </c>
      <c r="D97" s="266"/>
      <c r="E97" s="149"/>
      <c r="F97" s="266" t="s">
        <v>2</v>
      </c>
      <c r="G97" s="266"/>
      <c r="H97" s="149"/>
      <c r="I97" s="266" t="s">
        <v>3</v>
      </c>
      <c r="J97" s="266"/>
    </row>
    <row r="98" spans="2:20" ht="30">
      <c r="B98" s="160" t="s">
        <v>93</v>
      </c>
      <c r="C98" s="161" t="s">
        <v>187</v>
      </c>
      <c r="D98" s="161" t="s">
        <v>188</v>
      </c>
      <c r="E98" s="174"/>
      <c r="F98" s="161" t="str">
        <f>C98</f>
        <v>Apr to Dec 17</v>
      </c>
      <c r="G98" s="161" t="str">
        <f>D98</f>
        <v>Apr to Dec 18</v>
      </c>
      <c r="H98" s="174"/>
      <c r="I98" s="161" t="str">
        <f>C98</f>
        <v>Apr to Dec 17</v>
      </c>
      <c r="J98" s="161" t="str">
        <f>D98</f>
        <v>Apr to Dec 18</v>
      </c>
    </row>
    <row r="99" spans="2:20">
      <c r="B99" s="175" t="s">
        <v>94</v>
      </c>
      <c r="C99" s="153">
        <v>1.59553115</v>
      </c>
      <c r="D99" s="167">
        <v>1.4567501199999999</v>
      </c>
      <c r="E99" s="148">
        <f>D99-C99</f>
        <v>-0.13878103000000008</v>
      </c>
      <c r="F99" s="153">
        <v>1.94</v>
      </c>
      <c r="G99" s="167">
        <v>1.84</v>
      </c>
      <c r="H99" s="148">
        <f>G99-F99</f>
        <v>-9.9999999999999867E-2</v>
      </c>
      <c r="I99" s="153">
        <v>1.47</v>
      </c>
      <c r="J99" s="167">
        <v>1.44</v>
      </c>
      <c r="K99" s="185">
        <f>J99-I99</f>
        <v>-3.0000000000000027E-2</v>
      </c>
    </row>
    <row r="100" spans="2:20">
      <c r="B100" s="175" t="s">
        <v>95</v>
      </c>
      <c r="C100" s="153">
        <v>0.95193837000000003</v>
      </c>
      <c r="D100" s="167">
        <v>0.84063748999999999</v>
      </c>
      <c r="E100" s="148">
        <f t="shared" ref="E100:E102" si="5">D100-C100</f>
        <v>-0.11130088000000005</v>
      </c>
      <c r="F100" s="153">
        <v>0.92</v>
      </c>
      <c r="G100" s="167">
        <v>1.0900000000000001</v>
      </c>
      <c r="H100" s="148">
        <f t="shared" ref="H100:H102" si="6">G100-F100</f>
        <v>0.17000000000000004</v>
      </c>
      <c r="I100" s="153">
        <v>1.25</v>
      </c>
      <c r="J100" s="167">
        <v>1.26</v>
      </c>
      <c r="K100" s="185">
        <f t="shared" ref="K100:K102" si="7">J100-I100</f>
        <v>1.0000000000000009E-2</v>
      </c>
    </row>
    <row r="101" spans="2:20">
      <c r="B101" s="175" t="s">
        <v>96</v>
      </c>
      <c r="C101" s="153">
        <v>5.6927513300000001</v>
      </c>
      <c r="D101" s="167">
        <v>4.7285177100000002</v>
      </c>
      <c r="E101" s="148">
        <f t="shared" si="5"/>
        <v>-0.9642336199999999</v>
      </c>
      <c r="F101" s="153">
        <v>3.59</v>
      </c>
      <c r="G101" s="167">
        <v>3.94</v>
      </c>
      <c r="H101" s="148">
        <f t="shared" si="6"/>
        <v>0.35000000000000009</v>
      </c>
      <c r="I101" s="153">
        <v>8.64</v>
      </c>
      <c r="J101" s="167">
        <v>6.47</v>
      </c>
      <c r="K101" s="185">
        <f t="shared" si="7"/>
        <v>-2.1700000000000008</v>
      </c>
    </row>
    <row r="102" spans="2:20">
      <c r="B102" s="176" t="s">
        <v>97</v>
      </c>
      <c r="C102" s="171">
        <v>8.24022085</v>
      </c>
      <c r="D102" s="171">
        <v>7.0259053099999997</v>
      </c>
      <c r="E102" s="148">
        <f t="shared" si="5"/>
        <v>-1.2143155400000003</v>
      </c>
      <c r="F102" s="171">
        <v>6.45</v>
      </c>
      <c r="G102" s="171">
        <v>6.86</v>
      </c>
      <c r="H102" s="148">
        <f t="shared" si="6"/>
        <v>0.41000000000000014</v>
      </c>
      <c r="I102" s="171">
        <v>11.36</v>
      </c>
      <c r="J102" s="171">
        <v>9.16</v>
      </c>
      <c r="K102" s="185">
        <f t="shared" si="7"/>
        <v>-2.1999999999999993</v>
      </c>
    </row>
    <row r="104" spans="2:20">
      <c r="B104" s="136" t="s">
        <v>157</v>
      </c>
    </row>
    <row r="106" spans="2:20">
      <c r="B106" s="136"/>
      <c r="C106" s="262" t="s">
        <v>1</v>
      </c>
      <c r="D106" s="263"/>
      <c r="E106" s="177"/>
      <c r="F106" s="264" t="s">
        <v>158</v>
      </c>
      <c r="G106" s="265"/>
      <c r="H106" s="178"/>
      <c r="I106" s="264" t="s">
        <v>134</v>
      </c>
      <c r="J106" s="265"/>
      <c r="M106" s="266" t="s">
        <v>1</v>
      </c>
      <c r="N106" s="266"/>
      <c r="O106" s="149"/>
      <c r="P106" s="266" t="s">
        <v>2</v>
      </c>
      <c r="Q106" s="266"/>
      <c r="R106" s="149"/>
      <c r="S106" s="266" t="s">
        <v>3</v>
      </c>
      <c r="T106" s="266"/>
    </row>
    <row r="107" spans="2:20" ht="25.5" customHeight="1">
      <c r="B107" s="179" t="s">
        <v>159</v>
      </c>
      <c r="C107" s="180" t="s">
        <v>189</v>
      </c>
      <c r="D107" s="180" t="s">
        <v>190</v>
      </c>
      <c r="E107" s="181"/>
      <c r="F107" s="180" t="str">
        <f>C107</f>
        <v xml:space="preserve">Apr - Dec 2017/2018 </v>
      </c>
      <c r="G107" s="180" t="str">
        <f>D107</f>
        <v>Apr - Dec 2018/19</v>
      </c>
      <c r="H107" s="181"/>
      <c r="I107" s="180" t="str">
        <f>C107</f>
        <v xml:space="preserve">Apr - Dec 2017/2018 </v>
      </c>
      <c r="J107" s="180" t="str">
        <f>D107</f>
        <v>Apr - Dec 2018/19</v>
      </c>
      <c r="L107" s="160" t="s">
        <v>98</v>
      </c>
      <c r="M107" s="161" t="s">
        <v>187</v>
      </c>
      <c r="N107" s="161" t="s">
        <v>188</v>
      </c>
      <c r="O107" s="174"/>
      <c r="P107" s="161" t="str">
        <f>M107</f>
        <v>Apr to Dec 17</v>
      </c>
      <c r="Q107" s="161" t="str">
        <f>N107</f>
        <v>Apr to Dec 18</v>
      </c>
      <c r="R107" s="174"/>
      <c r="S107" s="161" t="str">
        <f>M107</f>
        <v>Apr to Dec 17</v>
      </c>
      <c r="T107" s="161" t="str">
        <f>N107</f>
        <v>Apr to Dec 18</v>
      </c>
    </row>
    <row r="108" spans="2:20">
      <c r="B108" s="182" t="s">
        <v>160</v>
      </c>
      <c r="C108" s="153">
        <v>3.6120000000000001</v>
      </c>
      <c r="D108" s="153">
        <v>3.66</v>
      </c>
      <c r="E108" s="183">
        <f>D108-C108</f>
        <v>4.8000000000000043E-2</v>
      </c>
      <c r="F108" s="184">
        <v>4.6130000000000004</v>
      </c>
      <c r="G108" s="153">
        <v>3.33</v>
      </c>
      <c r="H108" s="183">
        <f>G108-F108</f>
        <v>-1.2830000000000004</v>
      </c>
      <c r="I108" s="153">
        <v>0</v>
      </c>
      <c r="J108" s="153">
        <v>3.2429999999999999</v>
      </c>
      <c r="K108" s="185">
        <f>J108-I108</f>
        <v>3.2429999999999999</v>
      </c>
      <c r="L108" s="175" t="s">
        <v>99</v>
      </c>
      <c r="M108" s="153">
        <v>39.86</v>
      </c>
      <c r="N108" s="167">
        <v>39.61</v>
      </c>
      <c r="O108" s="148"/>
      <c r="P108" s="153">
        <v>26.96</v>
      </c>
      <c r="Q108" s="167">
        <v>32.61</v>
      </c>
      <c r="R108" s="148"/>
      <c r="S108" s="153">
        <v>34.85</v>
      </c>
      <c r="T108" s="167">
        <v>37.479999999999997</v>
      </c>
    </row>
    <row r="109" spans="2:20">
      <c r="B109" s="182" t="s">
        <v>161</v>
      </c>
      <c r="C109" s="153">
        <v>6.93</v>
      </c>
      <c r="D109" s="153">
        <v>8.41</v>
      </c>
      <c r="E109" s="183">
        <f t="shared" ref="E109:E120" si="8">D109-C109</f>
        <v>1.4800000000000004</v>
      </c>
      <c r="F109" s="184">
        <v>11.58</v>
      </c>
      <c r="G109" s="153">
        <v>8.34</v>
      </c>
      <c r="H109" s="183">
        <f t="shared" ref="H109:H120" si="9">G109-F109</f>
        <v>-3.24</v>
      </c>
      <c r="I109" s="153">
        <v>7.2939999999999996</v>
      </c>
      <c r="J109" s="153">
        <v>4.3239999999999998</v>
      </c>
      <c r="K109" s="185">
        <f t="shared" ref="K109:K120" si="10">J109-I109</f>
        <v>-2.9699999999999998</v>
      </c>
      <c r="L109" s="175" t="s">
        <v>100</v>
      </c>
      <c r="M109" s="153">
        <v>25.66</v>
      </c>
      <c r="N109" s="167">
        <v>23</v>
      </c>
      <c r="O109" s="148"/>
      <c r="P109" s="153">
        <v>22.75</v>
      </c>
      <c r="Q109" s="167">
        <v>19.649999999999999</v>
      </c>
      <c r="R109" s="148"/>
      <c r="S109" s="153">
        <v>41.23</v>
      </c>
      <c r="T109" s="167">
        <v>34.369999999999997</v>
      </c>
    </row>
    <row r="110" spans="2:20">
      <c r="B110" s="182" t="s">
        <v>162</v>
      </c>
      <c r="C110" s="153">
        <v>1.5549999999999999</v>
      </c>
      <c r="D110" s="153">
        <v>1.64</v>
      </c>
      <c r="E110" s="183">
        <f t="shared" si="8"/>
        <v>8.4999999999999964E-2</v>
      </c>
      <c r="F110" s="184">
        <v>1.9970000000000001</v>
      </c>
      <c r="G110" s="153">
        <v>2.31</v>
      </c>
      <c r="H110" s="183">
        <f t="shared" si="9"/>
        <v>0.31299999999999994</v>
      </c>
      <c r="I110" s="153">
        <v>8.7999999999999995E-2</v>
      </c>
      <c r="J110" s="153">
        <v>7.9820000000000002</v>
      </c>
      <c r="K110" s="185">
        <f t="shared" si="10"/>
        <v>7.8940000000000001</v>
      </c>
    </row>
    <row r="111" spans="2:20">
      <c r="B111" s="182" t="s">
        <v>163</v>
      </c>
      <c r="C111" s="153">
        <v>4.6840000000000002</v>
      </c>
      <c r="D111" s="153">
        <v>2.64</v>
      </c>
      <c r="E111" s="183">
        <f t="shared" si="8"/>
        <v>-2.044</v>
      </c>
      <c r="F111" s="184">
        <v>5.7249999999999996</v>
      </c>
      <c r="G111" s="153">
        <v>5.22</v>
      </c>
      <c r="H111" s="183">
        <f t="shared" si="9"/>
        <v>-0.50499999999999989</v>
      </c>
      <c r="I111" s="153">
        <v>6.133</v>
      </c>
      <c r="J111" s="153">
        <v>3.6070000000000002</v>
      </c>
      <c r="K111" s="185">
        <f t="shared" si="10"/>
        <v>-2.5259999999999998</v>
      </c>
      <c r="L111" s="186"/>
      <c r="M111" s="187"/>
      <c r="N111" s="187"/>
      <c r="O111" s="188"/>
      <c r="P111" s="187"/>
      <c r="Q111" s="187"/>
      <c r="R111" s="188"/>
      <c r="S111" s="187"/>
      <c r="T111" s="187"/>
    </row>
    <row r="112" spans="2:20">
      <c r="B112" s="182" t="s">
        <v>164</v>
      </c>
      <c r="C112" s="153">
        <v>1.93</v>
      </c>
      <c r="D112" s="153">
        <v>1.89</v>
      </c>
      <c r="E112" s="183">
        <f t="shared" si="8"/>
        <v>-4.0000000000000036E-2</v>
      </c>
      <c r="F112" s="184">
        <v>3.714</v>
      </c>
      <c r="G112" s="153">
        <v>2.96</v>
      </c>
      <c r="H112" s="183">
        <f t="shared" si="9"/>
        <v>-0.754</v>
      </c>
      <c r="I112" s="153">
        <v>0.32200000000000001</v>
      </c>
      <c r="J112" s="153">
        <v>0.33200000000000002</v>
      </c>
      <c r="K112" s="185">
        <f t="shared" si="10"/>
        <v>1.0000000000000009E-2</v>
      </c>
    </row>
    <row r="113" spans="2:11">
      <c r="B113" s="182" t="s">
        <v>165</v>
      </c>
      <c r="C113" s="153">
        <v>2.7759999999999998</v>
      </c>
      <c r="D113" s="153">
        <v>3.6</v>
      </c>
      <c r="E113" s="183">
        <f t="shared" si="8"/>
        <v>0.82400000000000029</v>
      </c>
      <c r="F113" s="184">
        <v>4.024</v>
      </c>
      <c r="G113" s="153">
        <v>3.15</v>
      </c>
      <c r="H113" s="183">
        <f t="shared" si="9"/>
        <v>-0.87400000000000011</v>
      </c>
      <c r="I113" s="153">
        <v>3.714</v>
      </c>
      <c r="J113" s="153">
        <v>1.319</v>
      </c>
      <c r="K113" s="185">
        <f t="shared" si="10"/>
        <v>-2.395</v>
      </c>
    </row>
    <row r="114" spans="2:11">
      <c r="B114" s="182" t="s">
        <v>166</v>
      </c>
      <c r="C114" s="153">
        <v>4.9550000000000001</v>
      </c>
      <c r="D114" s="153">
        <v>6.14</v>
      </c>
      <c r="E114" s="183">
        <f t="shared" si="8"/>
        <v>1.1849999999999996</v>
      </c>
      <c r="F114" s="184">
        <v>6.5759999999999996</v>
      </c>
      <c r="G114" s="153">
        <v>10.62</v>
      </c>
      <c r="H114" s="183">
        <f t="shared" si="9"/>
        <v>4.0439999999999996</v>
      </c>
      <c r="I114" s="153">
        <v>2.4950000000000001</v>
      </c>
      <c r="J114" s="153">
        <v>1.4259999999999999</v>
      </c>
      <c r="K114" s="185">
        <f t="shared" si="10"/>
        <v>-1.0690000000000002</v>
      </c>
    </row>
    <row r="115" spans="2:11">
      <c r="B115" s="182" t="s">
        <v>167</v>
      </c>
      <c r="C115" s="153">
        <v>25.664000000000001</v>
      </c>
      <c r="D115" s="189">
        <v>23</v>
      </c>
      <c r="E115" s="183">
        <f t="shared" si="8"/>
        <v>-2.6640000000000015</v>
      </c>
      <c r="F115" s="184">
        <v>22.745000000000001</v>
      </c>
      <c r="G115" s="189">
        <v>19.649999999999999</v>
      </c>
      <c r="H115" s="183">
        <f t="shared" si="9"/>
        <v>-3.0950000000000024</v>
      </c>
      <c r="I115" s="153">
        <v>41.228000000000002</v>
      </c>
      <c r="J115" s="189">
        <v>34.372</v>
      </c>
      <c r="K115" s="185">
        <f t="shared" si="10"/>
        <v>-6.8560000000000016</v>
      </c>
    </row>
    <row r="116" spans="2:11">
      <c r="B116" s="182" t="s">
        <v>168</v>
      </c>
      <c r="C116" s="153">
        <v>0.98499999999999999</v>
      </c>
      <c r="D116" s="153">
        <v>2.16</v>
      </c>
      <c r="E116" s="183">
        <f t="shared" si="8"/>
        <v>1.1750000000000003</v>
      </c>
      <c r="F116" s="184">
        <v>0.64</v>
      </c>
      <c r="G116" s="153">
        <v>1.32</v>
      </c>
      <c r="H116" s="183">
        <f t="shared" si="9"/>
        <v>0.68</v>
      </c>
      <c r="I116" s="153">
        <v>0.72599999999999998</v>
      </c>
      <c r="J116" s="153">
        <v>0</v>
      </c>
      <c r="K116" s="185">
        <f t="shared" si="10"/>
        <v>-0.72599999999999998</v>
      </c>
    </row>
    <row r="117" spans="2:11">
      <c r="B117" s="182" t="s">
        <v>99</v>
      </c>
      <c r="C117" s="153">
        <v>39.860999999999997</v>
      </c>
      <c r="D117" s="189">
        <v>39.61</v>
      </c>
      <c r="E117" s="183">
        <f t="shared" si="8"/>
        <v>-0.25099999999999767</v>
      </c>
      <c r="F117" s="184">
        <v>26.960999999999999</v>
      </c>
      <c r="G117" s="189">
        <v>32.61</v>
      </c>
      <c r="H117" s="183">
        <f t="shared" si="9"/>
        <v>5.6490000000000009</v>
      </c>
      <c r="I117" s="153">
        <v>34.851999999999997</v>
      </c>
      <c r="J117" s="189">
        <v>37.481000000000002</v>
      </c>
      <c r="K117" s="185">
        <f t="shared" si="10"/>
        <v>2.6290000000000049</v>
      </c>
    </row>
    <row r="118" spans="2:11">
      <c r="B118" s="182" t="s">
        <v>169</v>
      </c>
      <c r="C118" s="153">
        <v>6.89</v>
      </c>
      <c r="D118" s="153">
        <v>7.01</v>
      </c>
      <c r="E118" s="183">
        <f t="shared" si="8"/>
        <v>0.12000000000000011</v>
      </c>
      <c r="F118" s="184">
        <v>11.231</v>
      </c>
      <c r="G118" s="153">
        <v>9.92</v>
      </c>
      <c r="H118" s="183">
        <f t="shared" si="9"/>
        <v>-1.3109999999999999</v>
      </c>
      <c r="I118" s="153">
        <v>2.66</v>
      </c>
      <c r="J118" s="153">
        <v>5.9139999999999997</v>
      </c>
      <c r="K118" s="185">
        <f t="shared" si="10"/>
        <v>3.2539999999999996</v>
      </c>
    </row>
    <row r="119" spans="2:11">
      <c r="B119" s="182" t="s">
        <v>170</v>
      </c>
      <c r="C119" s="153">
        <v>0.159</v>
      </c>
      <c r="D119" s="153">
        <v>0.24</v>
      </c>
      <c r="E119" s="183">
        <f t="shared" si="8"/>
        <v>8.0999999999999989E-2</v>
      </c>
      <c r="F119" s="184">
        <v>0.193</v>
      </c>
      <c r="G119" s="153">
        <v>0.56999999999999995</v>
      </c>
      <c r="H119" s="183">
        <f t="shared" si="9"/>
        <v>0.37699999999999995</v>
      </c>
      <c r="I119" s="153">
        <v>0.48599999999999999</v>
      </c>
      <c r="J119" s="238">
        <v>0</v>
      </c>
      <c r="K119" s="185">
        <f t="shared" si="10"/>
        <v>-0.48599999999999999</v>
      </c>
    </row>
    <row r="120" spans="2:11">
      <c r="B120" s="190" t="s">
        <v>78</v>
      </c>
      <c r="C120" s="171">
        <f>SUM(C108:C119)</f>
        <v>100.001</v>
      </c>
      <c r="D120" s="171">
        <f>SUM(D108:D119)</f>
        <v>100</v>
      </c>
      <c r="E120" s="183">
        <f t="shared" si="8"/>
        <v>-1.0000000000047748E-3</v>
      </c>
      <c r="F120" s="171">
        <f t="shared" ref="F120:G120" si="11">SUM(F108:F119)</f>
        <v>99.998999999999995</v>
      </c>
      <c r="G120" s="171">
        <f t="shared" si="11"/>
        <v>99.999999999999986</v>
      </c>
      <c r="H120" s="183">
        <f t="shared" si="9"/>
        <v>9.9999999999056399E-4</v>
      </c>
      <c r="I120" s="171">
        <f t="shared" ref="I120" si="12">SUM(I108:I119)</f>
        <v>99.998000000000005</v>
      </c>
      <c r="J120" s="171">
        <f>SUM(J108:J119)</f>
        <v>100</v>
      </c>
      <c r="K120" s="185">
        <f t="shared" si="10"/>
        <v>1.9999999999953388E-3</v>
      </c>
    </row>
    <row r="122" spans="2:11">
      <c r="B122" s="136" t="s">
        <v>171</v>
      </c>
    </row>
    <row r="124" spans="2:11" ht="15.75" thickBot="1">
      <c r="B124" s="191"/>
      <c r="C124" s="191"/>
      <c r="D124" s="191"/>
      <c r="E124" s="191"/>
      <c r="F124" s="191"/>
      <c r="G124" s="191"/>
      <c r="H124" s="191"/>
      <c r="I124" s="191"/>
      <c r="J124" s="191"/>
    </row>
    <row r="125" spans="2:11">
      <c r="B125" s="192" t="s">
        <v>172</v>
      </c>
      <c r="C125" s="193">
        <v>43373</v>
      </c>
      <c r="D125" s="193">
        <v>43465</v>
      </c>
      <c r="E125" s="194" t="s">
        <v>8</v>
      </c>
      <c r="F125" s="191"/>
      <c r="G125" s="191"/>
      <c r="H125" s="191"/>
      <c r="I125" s="191"/>
      <c r="J125" s="191"/>
    </row>
    <row r="126" spans="2:11" s="199" customFormat="1">
      <c r="B126" s="195" t="s">
        <v>106</v>
      </c>
      <c r="C126" s="196">
        <v>1</v>
      </c>
      <c r="D126" s="196">
        <v>1</v>
      </c>
      <c r="E126" s="197">
        <f t="shared" ref="E126:E130" si="13">D126-C126</f>
        <v>0</v>
      </c>
      <c r="F126" s="198"/>
      <c r="G126" s="198"/>
      <c r="H126" s="198"/>
      <c r="I126" s="198"/>
      <c r="J126" s="198"/>
    </row>
    <row r="127" spans="2:11" s="199" customFormat="1">
      <c r="B127" s="195" t="s">
        <v>107</v>
      </c>
      <c r="C127" s="196">
        <v>4</v>
      </c>
      <c r="D127" s="196">
        <v>5</v>
      </c>
      <c r="E127" s="197">
        <f t="shared" si="13"/>
        <v>1</v>
      </c>
      <c r="F127" s="198"/>
      <c r="G127" s="198"/>
      <c r="H127" s="198"/>
      <c r="I127" s="198"/>
      <c r="J127" s="198"/>
    </row>
    <row r="128" spans="2:11" s="199" customFormat="1">
      <c r="B128" s="195" t="s">
        <v>108</v>
      </c>
      <c r="C128" s="196">
        <v>22</v>
      </c>
      <c r="D128" s="196">
        <v>20</v>
      </c>
      <c r="E128" s="197">
        <f t="shared" si="13"/>
        <v>-2</v>
      </c>
      <c r="F128" s="198"/>
      <c r="G128" s="198"/>
      <c r="H128" s="198"/>
      <c r="I128" s="198"/>
      <c r="J128" s="198"/>
    </row>
    <row r="129" spans="2:10" s="199" customFormat="1">
      <c r="B129" s="195" t="s">
        <v>109</v>
      </c>
      <c r="C129" s="196">
        <v>60</v>
      </c>
      <c r="D129" s="196">
        <v>67</v>
      </c>
      <c r="E129" s="197">
        <f t="shared" si="13"/>
        <v>7</v>
      </c>
      <c r="F129" s="198"/>
      <c r="G129" s="198"/>
      <c r="H129" s="198"/>
      <c r="I129" s="198"/>
      <c r="J129" s="198"/>
    </row>
    <row r="130" spans="2:10" s="199" customFormat="1">
      <c r="B130" s="195" t="s">
        <v>110</v>
      </c>
      <c r="C130" s="196">
        <v>324</v>
      </c>
      <c r="D130" s="196">
        <v>317</v>
      </c>
      <c r="E130" s="197">
        <f t="shared" si="13"/>
        <v>-7</v>
      </c>
      <c r="F130" s="198"/>
      <c r="G130" s="198"/>
      <c r="H130" s="198"/>
      <c r="I130" s="198"/>
      <c r="J130" s="198"/>
    </row>
    <row r="131" spans="2:10">
      <c r="B131" s="200" t="s">
        <v>173</v>
      </c>
      <c r="C131" s="239">
        <f>SUM(C126:C130)</f>
        <v>411</v>
      </c>
      <c r="D131" s="201">
        <f>SUM(D126:D130)</f>
        <v>410</v>
      </c>
      <c r="E131" s="202">
        <f>D131-C131</f>
        <v>-1</v>
      </c>
      <c r="F131" s="191"/>
      <c r="G131" s="191"/>
      <c r="H131" s="191"/>
      <c r="I131" s="191"/>
      <c r="J131" s="191"/>
    </row>
    <row r="132" spans="2:10">
      <c r="B132" s="200" t="s">
        <v>174</v>
      </c>
      <c r="C132" s="203">
        <v>72</v>
      </c>
      <c r="D132" s="203">
        <v>74</v>
      </c>
      <c r="E132" s="204">
        <f t="shared" ref="E132:E134" si="14">D132-C132</f>
        <v>2</v>
      </c>
      <c r="F132" s="191"/>
      <c r="G132" s="191"/>
      <c r="H132" s="191"/>
      <c r="I132" s="191"/>
      <c r="J132" s="191"/>
    </row>
    <row r="133" spans="2:10" ht="15.75" thickBot="1">
      <c r="B133" s="205" t="s">
        <v>134</v>
      </c>
      <c r="C133" s="206">
        <v>12</v>
      </c>
      <c r="D133" s="206">
        <v>13</v>
      </c>
      <c r="E133" s="207">
        <f t="shared" si="14"/>
        <v>1</v>
      </c>
      <c r="F133" s="191"/>
      <c r="G133" s="191"/>
      <c r="H133" s="191"/>
      <c r="I133" s="191"/>
      <c r="J133" s="191"/>
    </row>
    <row r="134" spans="2:10" ht="15.75" thickBot="1">
      <c r="B134" s="208" t="s">
        <v>175</v>
      </c>
      <c r="C134" s="209">
        <f>SUM(C131:C133)</f>
        <v>495</v>
      </c>
      <c r="D134" s="209">
        <f>SUM(D131:D133)</f>
        <v>497</v>
      </c>
      <c r="E134" s="210">
        <f t="shared" si="14"/>
        <v>2</v>
      </c>
      <c r="F134" s="191"/>
      <c r="G134" s="211"/>
      <c r="H134" s="191"/>
      <c r="I134" s="191"/>
      <c r="J134" s="191"/>
    </row>
    <row r="135" spans="2:10" ht="17.25" customHeight="1">
      <c r="B135" s="260"/>
      <c r="C135" s="260"/>
      <c r="D135" s="260"/>
      <c r="E135" s="260"/>
      <c r="F135" s="198"/>
      <c r="G135" s="212"/>
      <c r="H135" s="198"/>
      <c r="I135" s="198"/>
      <c r="J135" s="198"/>
    </row>
    <row r="136" spans="2:10">
      <c r="B136" s="191"/>
      <c r="C136" s="191"/>
      <c r="D136" s="191"/>
      <c r="E136" s="191"/>
      <c r="F136" s="191"/>
      <c r="G136" s="191"/>
      <c r="H136" s="191"/>
      <c r="I136" s="191"/>
      <c r="J136" s="191"/>
    </row>
    <row r="137" spans="2:10">
      <c r="B137" s="191"/>
      <c r="C137" s="191"/>
      <c r="D137" s="191"/>
      <c r="E137" s="191"/>
      <c r="F137" s="191"/>
      <c r="G137" s="191"/>
      <c r="H137" s="191"/>
      <c r="I137" s="191"/>
      <c r="J137" s="191"/>
    </row>
    <row r="138" spans="2:10">
      <c r="B138" s="191"/>
      <c r="C138" s="191"/>
      <c r="D138" s="191"/>
      <c r="E138" s="191"/>
      <c r="F138" s="191"/>
      <c r="G138" s="191"/>
      <c r="H138" s="191"/>
      <c r="I138" s="191"/>
      <c r="J138" s="191"/>
    </row>
    <row r="139" spans="2:10">
      <c r="B139" s="191"/>
      <c r="C139" s="191"/>
      <c r="D139" s="191"/>
      <c r="E139" s="191"/>
      <c r="F139" s="191"/>
      <c r="G139" s="191"/>
      <c r="H139" s="191"/>
      <c r="I139" s="191"/>
      <c r="J139" s="191"/>
    </row>
    <row r="140" spans="2:10">
      <c r="B140" s="191"/>
      <c r="C140" s="191"/>
      <c r="D140" s="191"/>
      <c r="E140" s="191"/>
      <c r="F140" s="191"/>
      <c r="G140" s="191"/>
      <c r="H140" s="191"/>
      <c r="I140" s="191"/>
      <c r="J140" s="191"/>
    </row>
    <row r="141" spans="2:10">
      <c r="B141" s="191"/>
      <c r="C141" s="191"/>
      <c r="D141" s="191"/>
      <c r="E141" s="191"/>
      <c r="F141" s="191"/>
      <c r="G141" s="191"/>
      <c r="H141" s="191"/>
      <c r="I141" s="191"/>
      <c r="J141" s="191"/>
    </row>
    <row r="142" spans="2:10">
      <c r="B142" s="191"/>
      <c r="C142" s="191"/>
      <c r="D142" s="191"/>
      <c r="E142" s="191"/>
      <c r="F142" s="191"/>
      <c r="G142" s="191"/>
      <c r="H142" s="191"/>
      <c r="I142" s="191"/>
      <c r="J142" s="191"/>
    </row>
    <row r="143" spans="2:10">
      <c r="B143" s="191"/>
      <c r="C143" s="191"/>
      <c r="D143" s="191"/>
      <c r="E143" s="191"/>
      <c r="F143" s="191"/>
      <c r="G143" s="191"/>
      <c r="H143" s="191"/>
      <c r="I143" s="191"/>
      <c r="J143" s="191"/>
    </row>
    <row r="144" spans="2:10">
      <c r="B144" s="191"/>
      <c r="C144" s="191"/>
      <c r="D144" s="191"/>
      <c r="E144" s="191"/>
      <c r="F144" s="191"/>
      <c r="G144" s="191"/>
      <c r="H144" s="191"/>
      <c r="I144" s="191"/>
      <c r="J144" s="191"/>
    </row>
    <row r="145" spans="2:10">
      <c r="B145" s="191"/>
      <c r="C145" s="191"/>
      <c r="D145" s="191"/>
      <c r="E145" s="191"/>
      <c r="F145" s="191"/>
      <c r="G145" s="191"/>
      <c r="H145" s="191"/>
      <c r="I145" s="191"/>
      <c r="J145" s="191"/>
    </row>
    <row r="146" spans="2:10">
      <c r="B146" s="191"/>
      <c r="C146" s="191"/>
      <c r="D146" s="191"/>
      <c r="E146" s="191"/>
      <c r="F146" s="191"/>
      <c r="G146" s="191"/>
      <c r="H146" s="191"/>
      <c r="I146" s="191"/>
      <c r="J146" s="191"/>
    </row>
    <row r="147" spans="2:10">
      <c r="B147" s="191"/>
      <c r="C147" s="191"/>
      <c r="D147" s="191"/>
      <c r="E147" s="191"/>
      <c r="F147" s="191"/>
      <c r="G147" s="191"/>
      <c r="H147" s="191"/>
      <c r="I147" s="191"/>
      <c r="J147" s="191"/>
    </row>
    <row r="148" spans="2:10">
      <c r="B148" s="191"/>
      <c r="C148" s="191"/>
      <c r="D148" s="191"/>
      <c r="E148" s="191"/>
      <c r="F148" s="191"/>
      <c r="G148" s="191"/>
      <c r="H148" s="191"/>
      <c r="I148" s="191"/>
      <c r="J148" s="191"/>
    </row>
    <row r="149" spans="2:10">
      <c r="B149" s="191"/>
      <c r="C149" s="191"/>
      <c r="D149" s="191"/>
      <c r="E149" s="191"/>
      <c r="F149" s="191"/>
      <c r="G149" s="191"/>
      <c r="H149" s="191"/>
      <c r="I149" s="191"/>
      <c r="J149" s="191"/>
    </row>
    <row r="150" spans="2:10">
      <c r="B150" s="191"/>
      <c r="C150" s="191"/>
      <c r="D150" s="191"/>
      <c r="E150" s="191"/>
      <c r="F150" s="191"/>
      <c r="G150" s="191"/>
      <c r="H150" s="191"/>
      <c r="I150" s="191"/>
      <c r="J150" s="191"/>
    </row>
    <row r="151" spans="2:10">
      <c r="B151" s="191"/>
      <c r="C151" s="191"/>
      <c r="D151" s="191"/>
      <c r="E151" s="191"/>
      <c r="F151" s="191"/>
      <c r="G151" s="191"/>
      <c r="H151" s="191"/>
      <c r="I151" s="191"/>
      <c r="J151" s="191"/>
    </row>
    <row r="152" spans="2:10">
      <c r="B152" s="191"/>
      <c r="C152" s="191"/>
      <c r="D152" s="191"/>
      <c r="E152" s="191"/>
      <c r="F152" s="191"/>
      <c r="G152" s="191"/>
      <c r="H152" s="191"/>
      <c r="I152" s="191"/>
      <c r="J152" s="191"/>
    </row>
    <row r="153" spans="2:10">
      <c r="B153" s="191"/>
      <c r="C153" s="191"/>
      <c r="D153" s="191"/>
      <c r="E153" s="191"/>
      <c r="F153" s="191"/>
      <c r="G153" s="191"/>
      <c r="H153" s="191"/>
      <c r="I153" s="191"/>
      <c r="J153" s="191"/>
    </row>
    <row r="154" spans="2:10">
      <c r="B154" s="261"/>
      <c r="C154" s="261"/>
      <c r="D154" s="261"/>
      <c r="E154" s="261"/>
      <c r="F154" s="261"/>
      <c r="G154" s="261"/>
      <c r="H154" s="261"/>
      <c r="I154" s="261"/>
      <c r="J154" s="261"/>
    </row>
    <row r="155" spans="2:10">
      <c r="B155" s="191"/>
      <c r="C155" s="191"/>
      <c r="D155" s="191"/>
      <c r="E155" s="191"/>
      <c r="F155" s="191"/>
      <c r="G155" s="191"/>
      <c r="H155" s="191"/>
      <c r="I155" s="191"/>
      <c r="J155" s="191"/>
    </row>
  </sheetData>
  <mergeCells count="14">
    <mergeCell ref="M106:N106"/>
    <mergeCell ref="P106:Q106"/>
    <mergeCell ref="S106:T106"/>
    <mergeCell ref="C69:F69"/>
    <mergeCell ref="H69:K69"/>
    <mergeCell ref="M69:P69"/>
    <mergeCell ref="C97:D97"/>
    <mergeCell ref="F97:G97"/>
    <mergeCell ref="I97:J97"/>
    <mergeCell ref="B135:E135"/>
    <mergeCell ref="B154:J154"/>
    <mergeCell ref="C106:D106"/>
    <mergeCell ref="F106:G106"/>
    <mergeCell ref="I106:J106"/>
  </mergeCells>
  <conditionalFormatting sqref="C19:N19">
    <cfRule type="containsBlanks" dxfId="20" priority="19">
      <formula>LEN(TRIM(C19))=0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I26:N26">
    <cfRule type="containsBlanks" dxfId="17" priority="16">
      <formula>LEN(TRIM(I26))=0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I33:N33">
    <cfRule type="containsBlanks" dxfId="14" priority="13">
      <formula>LEN(TRIM(I33))=0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P81:P83 P91 F71:F74 F78:F79 K71:K74 G71:G91 F81:F85 K90:K91 F87:F88 F90:F91 K78:K85 K87:K88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F75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L71:L73 L75:L91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C26:H26">
    <cfRule type="containsBlanks" dxfId="5" priority="10">
      <formula>LEN(TRIM(C26))=0</formula>
    </cfRule>
    <cfRule type="cellIs" dxfId="4" priority="11" operator="lessThan">
      <formula>0</formula>
    </cfRule>
    <cfRule type="cellIs" dxfId="3" priority="12" operator="greaterThan">
      <formula>0</formula>
    </cfRule>
  </conditionalFormatting>
  <conditionalFormatting sqref="C33:H33">
    <cfRule type="containsBlanks" dxfId="2" priority="7">
      <formula>LEN(TRIM(C33))=0</formula>
    </cfRule>
    <cfRule type="cellIs" dxfId="1" priority="8" operator="lessThan">
      <formula>0</formula>
    </cfRule>
    <cfRule type="cellIs" dxfId="0" priority="9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showGridLines="0" workbookViewId="0">
      <selection activeCell="B7" sqref="B7"/>
    </sheetView>
  </sheetViews>
  <sheetFormatPr defaultRowHeight="15"/>
  <cols>
    <col min="1" max="1" width="2.5703125" customWidth="1"/>
    <col min="8" max="8" width="22.140625" customWidth="1"/>
    <col min="9" max="9" width="0.85546875" customWidth="1"/>
    <col min="10" max="10" width="22.140625" customWidth="1"/>
    <col min="11" max="11" width="0.85546875" customWidth="1"/>
    <col min="12" max="12" width="22.140625" customWidth="1"/>
    <col min="13" max="13" width="0.85546875" customWidth="1"/>
  </cols>
  <sheetData>
    <row r="2" spans="2:12" ht="16.5" customHeight="1">
      <c r="B2" s="215" t="s">
        <v>178</v>
      </c>
      <c r="H2" s="268" t="s">
        <v>183</v>
      </c>
      <c r="I2" s="268"/>
      <c r="J2" s="268"/>
      <c r="K2" s="268"/>
      <c r="L2" s="268"/>
    </row>
    <row r="3" spans="2:12">
      <c r="H3" s="217" t="s">
        <v>180</v>
      </c>
      <c r="J3" s="218" t="s">
        <v>181</v>
      </c>
      <c r="L3" s="219" t="s">
        <v>182</v>
      </c>
    </row>
    <row r="4" spans="2:12">
      <c r="B4" s="216" t="s">
        <v>5</v>
      </c>
      <c r="C4" s="216" t="s">
        <v>6</v>
      </c>
      <c r="D4" s="216" t="s">
        <v>7</v>
      </c>
      <c r="E4" s="216" t="s">
        <v>177</v>
      </c>
    </row>
    <row r="5" spans="2:12">
      <c r="B5" s="134">
        <f>SUM('Est v Str '!C16:C18)</f>
        <v>1687.1100000000001</v>
      </c>
      <c r="C5" s="134">
        <f>SUM('Est v Str '!D16:D18)</f>
        <v>1575.1999999999998</v>
      </c>
      <c r="D5" s="134">
        <f>C5-B5</f>
        <v>-111.91000000000031</v>
      </c>
      <c r="E5" s="134">
        <f>D5/B5%</f>
        <v>-6.6332367184119763</v>
      </c>
    </row>
    <row r="7" spans="2:12">
      <c r="B7" s="18" t="s">
        <v>192</v>
      </c>
    </row>
  </sheetData>
  <mergeCells count="1"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</vt:lpstr>
      <vt:lpstr>Est v Str </vt:lpstr>
      <vt:lpstr>Int. Tables</vt:lpstr>
      <vt:lpstr>Abs. Tables</vt:lpstr>
      <vt:lpstr>Other Workings</vt:lpstr>
    </vt:vector>
  </TitlesOfParts>
  <Company>Essex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Pfeiffer</dc:creator>
  <cp:lastModifiedBy>Samantha Dowdeswell 42073768</cp:lastModifiedBy>
  <cp:lastPrinted>2018-10-17T08:21:58Z</cp:lastPrinted>
  <dcterms:created xsi:type="dcterms:W3CDTF">2018-08-24T14:40:45Z</dcterms:created>
  <dcterms:modified xsi:type="dcterms:W3CDTF">2019-01-22T10:19:31Z</dcterms:modified>
</cp:coreProperties>
</file>